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defaultThemeVersion="166925"/>
  <mc:AlternateContent xmlns:mc="http://schemas.openxmlformats.org/markup-compatibility/2006">
    <mc:Choice Requires="x15">
      <x15ac:absPath xmlns:x15ac="http://schemas.microsoft.com/office/spreadsheetml/2010/11/ac" url="/Users/davidcharity/Dropbox/SDC HR/Guidance/Coronavirus/Flexible Furlough/"/>
    </mc:Choice>
  </mc:AlternateContent>
  <xr:revisionPtr revIDLastSave="0" documentId="13_ncr:1_{020DCE28-B4C8-074A-BFDA-22F17A186C57}" xr6:coauthVersionLast="45" xr6:coauthVersionMax="45" xr10:uidLastSave="{00000000-0000-0000-0000-000000000000}"/>
  <bookViews>
    <workbookView xWindow="11620" yWindow="460" windowWidth="17180" windowHeight="15660" activeTab="2" xr2:uid="{8A84E1E8-A82D-E340-8C86-82C6596E72FF}"/>
  </bookViews>
  <sheets>
    <sheet name="Flexible Furlough Calc" sheetId="1" r:id="rId1"/>
    <sheet name="VData" sheetId="2" r:id="rId2"/>
    <sheet name="Example"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6" i="5" l="1"/>
  <c r="D26" i="1"/>
  <c r="D17" i="5" l="1"/>
  <c r="D17" i="1"/>
  <c r="Y37" i="5" l="1"/>
  <c r="X37" i="5"/>
  <c r="T37" i="5"/>
  <c r="S37" i="5"/>
  <c r="O37" i="5"/>
  <c r="N37" i="5"/>
  <c r="J37" i="5"/>
  <c r="I37" i="5"/>
  <c r="B37" i="5"/>
  <c r="D25" i="5"/>
  <c r="D24" i="5"/>
  <c r="D20" i="5"/>
  <c r="D16" i="5"/>
  <c r="D14" i="5"/>
  <c r="Y37" i="1"/>
  <c r="D20" i="1"/>
  <c r="D14" i="1"/>
  <c r="D21" i="5" l="1"/>
  <c r="D29" i="5" s="1"/>
  <c r="D27" i="5"/>
  <c r="D30" i="5"/>
  <c r="D21" i="1"/>
  <c r="D31" i="5" l="1"/>
  <c r="D34" i="5" s="1"/>
  <c r="B37" i="1"/>
  <c r="D25" i="1"/>
  <c r="O37" i="1"/>
  <c r="I37" i="1"/>
  <c r="T37" i="1"/>
  <c r="J37" i="1"/>
  <c r="D16" i="1" s="1"/>
  <c r="D30" i="1" s="1"/>
  <c r="X37" i="1"/>
  <c r="S37" i="1"/>
  <c r="N37" i="1"/>
  <c r="D29" i="1" l="1"/>
  <c r="D31" i="1" s="1"/>
  <c r="D34" i="1" s="1"/>
  <c r="D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tc={2BCCCCEE-BDBB-1544-B490-A0CB175A2B1C}</author>
  </authors>
  <commentList>
    <comment ref="B12" authorId="0" shapeId="0" xr:uid="{2BCCCCEE-BDBB-1544-B490-A0CB175A2B1C}">
      <text>
        <t xml:space="preserve">[Threaded comment]
Your version of Excel allows you to read this threaded comment; however, any edits to it will get removed if the file is opened in a newer version of Excel. Learn more: https://go.microsoft.com/fwlink/?linkid=870924
Comment:
    Claims for period starting on or after 01/07/20 must be made separately to any previous claim periods even if employees are furloughed continuously.  
Claim periods starting on or after 01/07/20 must: 
- start and end within the same calendar month
- last at least 7 calendar days unless you are claiming for the first few days, or the last few days in a month if you have claimed for the immediately preceding period
Match claim periods to the dates you run your payroll if you can.
You can only make one claim for any period so you must include all furloughed or flexibly furloughed employees in one claim, even if you pay them at different times.
Where employees have been furloughed or flexibly furloughed continuously, the claim periods must follow each other with no gaps between the dates. 
You can claim before, during or after you run your payroll; you can make your claim up to 14 days before your claim period and you don't have to wait until the end of a claim period to make your next claim.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tc={2CE3AC19-D9C3-A545-93CC-870E56158D5F}</author>
  </authors>
  <commentList>
    <comment ref="B12" authorId="0" shapeId="0" xr:uid="{2CE3AC19-D9C3-A545-93CC-870E56158D5F}">
      <text>
        <t xml:space="preserve">[Threaded comment]
Your version of Excel allows you to read this threaded comment; however, any edits to it will get removed if the file is opened in a newer version of Excel. Learn more: https://go.microsoft.com/fwlink/?linkid=870924
Comment:
    Claims for period starting on or after 01/07/20 must be made separately to any previous claim periods even if employees are furloughed continuously.  
Claim periods starting on or after 01/07/20 must: 
- start and end within the same calendar month
- last at least 7 calendar days unless you are claiming for the first few days, or the last few days in a month if you have claimed for the immediately preceding period
Match claim periods to the dates you run your payroll if you can.
You can only make one claim for any period so you must include all furloughed or flexibly furloughed employees in one claim, even if you pay them at different times.
Where employees have been furloughed or flexibly furloughed continuously, the claim periods must follow each other with no gaps between the dates. 
You can claim before, during or after you run your payroll; you can make your claim up to 14 days before your claim period and you don't have to wait until the end of a claim period to make your next claim. </t>
      </text>
    </comment>
  </commentList>
</comments>
</file>

<file path=xl/sharedStrings.xml><?xml version="1.0" encoding="utf-8"?>
<sst xmlns="http://schemas.openxmlformats.org/spreadsheetml/2006/main" count="377" uniqueCount="48">
  <si>
    <t xml:space="preserve">Employee furloughed for 3 consecutive weeks between 01/03/20 and 30/06/20? </t>
  </si>
  <si>
    <t xml:space="preserve">Employer has UK PAYE payroll scheme that was created or started on or before 19/03/20? </t>
  </si>
  <si>
    <t xml:space="preserve">Employer has enrolled for PAYE online? </t>
  </si>
  <si>
    <t>Employer has submitted a report under the Real Time Information (RTI) reporting system, in respect of that employee, on or before 19/03/20?</t>
  </si>
  <si>
    <t xml:space="preserve">Number of employees flexibly furloughed does not exceed number of employees claimed for under Job Retention Scheme prior to 19/03/20? </t>
  </si>
  <si>
    <t>Flexible Furlough Claim end date</t>
  </si>
  <si>
    <t>Flexible Furlough Form</t>
  </si>
  <si>
    <t>Yes</t>
  </si>
  <si>
    <t>No</t>
  </si>
  <si>
    <t>Form Completed for Month:</t>
  </si>
  <si>
    <t>August</t>
  </si>
  <si>
    <t>September</t>
  </si>
  <si>
    <t>October</t>
  </si>
  <si>
    <t>Employee Name:</t>
  </si>
  <si>
    <r>
      <t xml:space="preserve">Flexible Furlough Claim start date.   </t>
    </r>
    <r>
      <rPr>
        <sz val="12"/>
        <color rgb="FFFF0000"/>
        <rFont val="Calibri (Body)"/>
      </rPr>
      <t>Note comment on this cell</t>
    </r>
  </si>
  <si>
    <t>Employee's normal working hours during claim period</t>
  </si>
  <si>
    <t>Monday</t>
  </si>
  <si>
    <t>Wednesday</t>
  </si>
  <si>
    <t>Thursday</t>
  </si>
  <si>
    <t>Friday</t>
  </si>
  <si>
    <t>Saturday</t>
  </si>
  <si>
    <t>Sunday</t>
  </si>
  <si>
    <t>Tuesday</t>
  </si>
  <si>
    <t>Day</t>
  </si>
  <si>
    <t>Date</t>
  </si>
  <si>
    <t>Normal Hrs</t>
  </si>
  <si>
    <t>Total</t>
  </si>
  <si>
    <t>Hrs worked</t>
  </si>
  <si>
    <t>Employee's Normal Working Hours vs Hours to be Worked</t>
  </si>
  <si>
    <t>July</t>
  </si>
  <si>
    <t>Employee's normal working hours per month</t>
  </si>
  <si>
    <t>Employee's normal hourly rate</t>
  </si>
  <si>
    <t>Employee's contractual pay for part time hours</t>
  </si>
  <si>
    <t>Number of hours employee will work in claim period</t>
  </si>
  <si>
    <t>Flexible Furlough Pay (£2.5k cap not applied)</t>
  </si>
  <si>
    <t>Employee's normal working hours per week as per contract</t>
  </si>
  <si>
    <t>Data Input</t>
  </si>
  <si>
    <t>&gt;</t>
  </si>
  <si>
    <t>Claimable Flexible Furlough Pay is:</t>
  </si>
  <si>
    <t xml:space="preserve">Employer's Contribution to Flexible Furlough Pay is: </t>
  </si>
  <si>
    <t>Note:</t>
  </si>
  <si>
    <t>Josephine Bloggs</t>
  </si>
  <si>
    <t>Number of days in Claim Period</t>
  </si>
  <si>
    <t>Employee normal pay for each day in month of claim</t>
  </si>
  <si>
    <t>Employee normal pay for each day in month of claim multiplied by furlough days</t>
  </si>
  <si>
    <t>Furlough Cap pro rata for Number of days in Claim Period</t>
  </si>
  <si>
    <t>Employee's normal gross pay per month as at Feb 2020</t>
  </si>
  <si>
    <t>Employee's new gross pay per month (if amended after Feb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</si>
</sst>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7">
    <font>
      <sz val="12"/>
      <color theme="1"/>
      <name val="Calibri"/>
      <family val="2"/>
      <scheme val="minor"/>
    </font>
    <font>
      <sz val="12"/>
      <color theme="1"/>
      <name val="Calibri"/>
      <family val="2"/>
      <scheme val="minor"/>
    </font>
    <font>
      <sz val="12"/>
      <color rgb="FFFF0000"/>
      <name val="Calibri"/>
      <family val="2"/>
      <scheme val="minor"/>
    </font>
    <font>
      <b/>
      <sz val="12"/>
      <color theme="1"/>
      <name val="Calibri"/>
      <family val="2"/>
      <scheme val="minor"/>
    </font>
    <font>
      <sz val="8"/>
      <name val="Calibri"/>
      <family val="2"/>
      <scheme val="minor"/>
    </font>
    <font>
      <sz val="12"/>
      <color rgb="FFFF0000"/>
      <name val="Calibri (Body)"/>
    </font>
    <font>
      <sz val="12"/>
      <color theme="4"/>
      <name val="Calibri"/>
      <family val="2"/>
      <scheme val="minor"/>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right/>
      <top style="medium">
        <color indexed="64"/>
      </top>
      <bottom style="medium">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51">
    <xf numFmtId="0" fontId="0" fillId="0" borderId="0" xfId="0"/>
    <xf numFmtId="0" fontId="0" fillId="0" borderId="1" xfId="0" applyBorder="1"/>
    <xf numFmtId="0" fontId="0" fillId="0" borderId="0" xfId="0" applyBorder="1"/>
    <xf numFmtId="0" fontId="0" fillId="0" borderId="4" xfId="0" applyBorder="1" applyAlignment="1">
      <alignment horizontal="center"/>
    </xf>
    <xf numFmtId="44" fontId="0" fillId="0" borderId="0" xfId="1" applyFont="1" applyBorder="1"/>
    <xf numFmtId="0" fontId="6" fillId="0" borderId="0" xfId="0" applyFont="1" applyBorder="1"/>
    <xf numFmtId="44" fontId="2" fillId="0" borderId="0" xfId="1" applyFont="1" applyBorder="1"/>
    <xf numFmtId="0" fontId="6" fillId="0" borderId="1" xfId="0" applyFont="1" applyBorder="1"/>
    <xf numFmtId="0" fontId="6" fillId="0" borderId="2" xfId="0" applyFont="1" applyBorder="1"/>
    <xf numFmtId="0" fontId="0" fillId="0" borderId="0" xfId="0" applyAlignment="1">
      <alignment horizontal="center"/>
    </xf>
    <xf numFmtId="44" fontId="6" fillId="0" borderId="1" xfId="1" applyFont="1" applyBorder="1"/>
    <xf numFmtId="0" fontId="6" fillId="0" borderId="1" xfId="0" applyFont="1" applyBorder="1" applyAlignment="1">
      <alignment horizontal="center"/>
    </xf>
    <xf numFmtId="14" fontId="6" fillId="0" borderId="1" xfId="0" applyNumberFormat="1" applyFont="1" applyBorder="1"/>
    <xf numFmtId="0" fontId="0" fillId="0" borderId="0" xfId="0" applyFont="1" applyBorder="1"/>
    <xf numFmtId="44" fontId="0" fillId="0" borderId="0" xfId="0" applyNumberFormat="1" applyFont="1" applyBorder="1"/>
    <xf numFmtId="44" fontId="3" fillId="0" borderId="5" xfId="0" applyNumberFormat="1" applyFont="1" applyBorder="1"/>
    <xf numFmtId="0" fontId="0" fillId="0" borderId="5" xfId="0" applyFont="1" applyBorder="1"/>
    <xf numFmtId="44" fontId="0" fillId="0" borderId="0" xfId="0" applyNumberFormat="1" applyBorder="1"/>
    <xf numFmtId="44" fontId="3" fillId="0" borderId="0" xfId="1" applyFont="1" applyBorder="1"/>
    <xf numFmtId="44" fontId="0" fillId="0" borderId="5" xfId="1" applyFont="1" applyBorder="1"/>
    <xf numFmtId="0" fontId="6" fillId="0" borderId="0" xfId="0" applyFont="1" applyBorder="1" applyAlignment="1">
      <alignment horizontal="center"/>
    </xf>
    <xf numFmtId="14" fontId="6" fillId="0" borderId="0" xfId="0" applyNumberFormat="1" applyFont="1" applyBorder="1"/>
    <xf numFmtId="44" fontId="6" fillId="0" borderId="0" xfId="1" applyFont="1" applyBorder="1"/>
    <xf numFmtId="44" fontId="3" fillId="0" borderId="0" xfId="0" applyNumberFormat="1" applyFont="1" applyBorder="1"/>
    <xf numFmtId="0" fontId="0" fillId="2" borderId="0" xfId="0" applyFill="1"/>
    <xf numFmtId="0" fontId="0" fillId="2" borderId="0" xfId="0" applyFont="1" applyFill="1"/>
    <xf numFmtId="0" fontId="0" fillId="2" borderId="0" xfId="0" applyFill="1" applyAlignment="1">
      <alignment wrapText="1"/>
    </xf>
    <xf numFmtId="0" fontId="0" fillId="2" borderId="0" xfId="0" applyFill="1" applyAlignment="1">
      <alignment horizontal="center" wrapText="1"/>
    </xf>
    <xf numFmtId="0" fontId="3" fillId="0" borderId="6" xfId="0" applyFont="1" applyBorder="1" applyAlignment="1">
      <alignment wrapText="1"/>
    </xf>
    <xf numFmtId="0" fontId="0" fillId="0" borderId="7" xfId="0" applyFont="1" applyBorder="1" applyAlignment="1">
      <alignment horizontal="center" wrapText="1"/>
    </xf>
    <xf numFmtId="0" fontId="0" fillId="0" borderId="7" xfId="0" applyBorder="1"/>
    <xf numFmtId="0" fontId="0" fillId="0" borderId="8" xfId="0" applyBorder="1"/>
    <xf numFmtId="0" fontId="0" fillId="0" borderId="9" xfId="0" applyBorder="1" applyAlignment="1">
      <alignment wrapText="1"/>
    </xf>
    <xf numFmtId="0" fontId="0" fillId="0" borderId="0" xfId="0" applyBorder="1" applyAlignment="1">
      <alignment horizontal="center" wrapText="1"/>
    </xf>
    <xf numFmtId="0" fontId="0" fillId="0" borderId="10" xfId="0" applyBorder="1"/>
    <xf numFmtId="0" fontId="0" fillId="0" borderId="9" xfId="0" applyFont="1" applyBorder="1" applyAlignment="1">
      <alignment wrapText="1"/>
    </xf>
    <xf numFmtId="0" fontId="0" fillId="0" borderId="11" xfId="0" applyBorder="1" applyAlignment="1">
      <alignment horizontal="center"/>
    </xf>
    <xf numFmtId="0" fontId="0" fillId="0" borderId="0" xfId="0" applyFont="1" applyBorder="1" applyAlignment="1">
      <alignment horizontal="center" wrapText="1"/>
    </xf>
    <xf numFmtId="14" fontId="0" fillId="0" borderId="0" xfId="0" applyNumberFormat="1" applyBorder="1"/>
    <xf numFmtId="0" fontId="6" fillId="0" borderId="12" xfId="0" applyFont="1" applyBorder="1"/>
    <xf numFmtId="0" fontId="6" fillId="0" borderId="13" xfId="0" applyFont="1" applyBorder="1"/>
    <xf numFmtId="0" fontId="3" fillId="0" borderId="9" xfId="0" applyFont="1" applyBorder="1" applyAlignment="1">
      <alignment wrapText="1"/>
    </xf>
    <xf numFmtId="0" fontId="3" fillId="0" borderId="0" xfId="0" applyFont="1" applyBorder="1" applyAlignment="1">
      <alignment horizontal="center" wrapText="1"/>
    </xf>
    <xf numFmtId="44" fontId="1" fillId="0" borderId="0" xfId="1" applyFont="1" applyBorder="1"/>
    <xf numFmtId="0" fontId="0" fillId="0" borderId="14" xfId="0" applyFont="1" applyBorder="1"/>
    <xf numFmtId="0" fontId="0" fillId="2" borderId="15" xfId="0" applyFill="1" applyBorder="1" applyAlignment="1">
      <alignment wrapText="1"/>
    </xf>
    <xf numFmtId="0" fontId="0" fillId="2" borderId="3" xfId="0" applyFill="1" applyBorder="1" applyAlignment="1">
      <alignment horizontal="center" wrapText="1"/>
    </xf>
    <xf numFmtId="0" fontId="0" fillId="2" borderId="3" xfId="0" applyFill="1" applyBorder="1"/>
    <xf numFmtId="0" fontId="0" fillId="2" borderId="16" xfId="0" applyFill="1" applyBorder="1"/>
    <xf numFmtId="17" fontId="0" fillId="0" borderId="3" xfId="0" applyNumberFormat="1" applyBorder="1" applyAlignment="1">
      <alignment horizontal="center"/>
    </xf>
    <xf numFmtId="0" fontId="0" fillId="0" borderId="3" xfId="0"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David Charity" id="{B4B2A062-222E-E243-8663-9CBBC71EAE84}" userId="S::davidcharity@sdchr.onmicrosoft.com::a1347490-881a-4ccc-bcaf-e5df22b887f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2" dT="2020-08-12T10:45:59.44" personId="{B4B2A062-222E-E243-8663-9CBBC71EAE84}" id="{2BCCCCEE-BDBB-1544-B490-A0CB175A2B1C}">
    <text xml:space="preserve">Claims for period starting on or after 01/07/20 must be made separately to any previous claim periods even if employees are furloughed continuously.  
Claim periods starting on or after 01/07/20 must: 
- start and end within the same calendar month
- last at least 7 calendar days unless you are claiming for the first few days, or the last few days in a month if you have claimed for the immediately preceding period
Match claim periods to the dates you run your payroll if you can.
You can only make one claim for any period so you must include all furloughed or flexibly furloughed employees in one claim, even if you pay them at different times.
Where employees have been furloughed or flexibly furloughed continuously, the claim periods must follow each other with no gaps between the dates. 
You can claim before, during or after you run your payroll; you can make your claim up to 14 days before your claim period and you don't have to wait until the end of a claim period to make your next claim. </text>
  </threadedComment>
</ThreadedComments>
</file>

<file path=xl/threadedComments/threadedComment2.xml><?xml version="1.0" encoding="utf-8"?>
<ThreadedComments xmlns="http://schemas.microsoft.com/office/spreadsheetml/2018/threadedcomments" xmlns:x="http://schemas.openxmlformats.org/spreadsheetml/2006/main">
  <threadedComment ref="B12" dT="2020-08-12T10:45:59.44" personId="{B4B2A062-222E-E243-8663-9CBBC71EAE84}" id="{2CE3AC19-D9C3-A545-93CC-870E56158D5F}">
    <text xml:space="preserve">Claims for period starting on or after 01/07/20 must be made separately to any previous claim periods even if employees are furloughed continuously.  
Claim periods starting on or after 01/07/20 must: 
- start and end within the same calendar month
- last at least 7 calendar days unless you are claiming for the first few days, or the last few days in a month if you have claimed for the immediately preceding period
Match claim periods to the dates you run your payroll if you can.
You can only make one claim for any period so you must include all furloughed or flexibly furloughed employees in one claim, even if you pay them at different times.
Where employees have been furloughed or flexibly furloughed continuously, the claim periods must follow each other with no gaps between the dates. 
You can claim before, during or after you run your payroll; you can make your claim up to 14 days before your claim period and you don't have to wait until the end of a claim period to make your next claim. </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766D2-83C2-B041-B27E-F0E9E4C99833}">
  <dimension ref="B1:Y38"/>
  <sheetViews>
    <sheetView tabSelected="1" topLeftCell="A9" workbookViewId="0">
      <selection activeCell="D12" sqref="D12"/>
    </sheetView>
  </sheetViews>
  <sheetFormatPr baseColWidth="10" defaultRowHeight="16"/>
  <cols>
    <col min="1" max="1" width="6.6640625" style="24" customWidth="1"/>
    <col min="2" max="2" width="74.6640625" style="26" customWidth="1"/>
    <col min="3" max="3" width="5.33203125" style="27" bestFit="1" customWidth="1"/>
    <col min="4" max="4" width="25.5" style="24" customWidth="1"/>
    <col min="5" max="5" width="2.1640625" style="24" customWidth="1"/>
    <col min="6" max="6" width="2.33203125" style="24" customWidth="1"/>
    <col min="7" max="7" width="15.5" style="24" customWidth="1"/>
    <col min="8" max="10" width="10.83203125" style="24"/>
    <col min="11" max="11" width="2" style="24" customWidth="1"/>
    <col min="12" max="15" width="10.83203125" style="24"/>
    <col min="16" max="16" width="2.33203125" style="24" customWidth="1"/>
    <col min="17" max="20" width="10.83203125" style="24"/>
    <col min="21" max="21" width="1.83203125" style="24" customWidth="1"/>
    <col min="22" max="16384" width="10.83203125" style="24"/>
  </cols>
  <sheetData>
    <row r="1" spans="2:25" ht="34">
      <c r="B1" s="28" t="s">
        <v>6</v>
      </c>
      <c r="C1" s="29" t="s">
        <v>36</v>
      </c>
      <c r="D1" s="30"/>
      <c r="E1" s="30"/>
      <c r="F1" s="30"/>
      <c r="G1" s="30"/>
      <c r="H1" s="30"/>
      <c r="I1" s="30"/>
      <c r="J1" s="30"/>
      <c r="K1" s="30"/>
      <c r="L1" s="30"/>
      <c r="M1" s="30"/>
      <c r="N1" s="30"/>
      <c r="O1" s="30"/>
      <c r="P1" s="30"/>
      <c r="Q1" s="30"/>
      <c r="R1" s="30"/>
      <c r="S1" s="30"/>
      <c r="T1" s="30"/>
      <c r="U1" s="30"/>
      <c r="V1" s="30"/>
      <c r="W1" s="30"/>
      <c r="X1" s="30"/>
      <c r="Y1" s="31"/>
    </row>
    <row r="2" spans="2:25" ht="18" thickBot="1">
      <c r="B2" s="32" t="s">
        <v>13</v>
      </c>
      <c r="C2" s="33" t="s">
        <v>37</v>
      </c>
      <c r="D2" s="1"/>
      <c r="E2" s="2"/>
      <c r="F2" s="2"/>
      <c r="G2" s="50" t="s">
        <v>28</v>
      </c>
      <c r="H2" s="50"/>
      <c r="I2" s="50"/>
      <c r="J2" s="50"/>
      <c r="K2" s="50"/>
      <c r="L2" s="50"/>
      <c r="M2" s="50"/>
      <c r="N2" s="50"/>
      <c r="O2" s="50"/>
      <c r="P2" s="50"/>
      <c r="Q2" s="50"/>
      <c r="R2" s="50"/>
      <c r="S2" s="50"/>
      <c r="T2" s="50"/>
      <c r="U2" s="50"/>
      <c r="V2" s="50"/>
      <c r="W2" s="50"/>
      <c r="X2" s="50"/>
      <c r="Y2" s="34"/>
    </row>
    <row r="3" spans="2:25" ht="17" thickBot="1">
      <c r="B3" s="35"/>
      <c r="C3" s="33"/>
      <c r="D3" s="2"/>
      <c r="E3" s="2"/>
      <c r="F3" s="2"/>
      <c r="G3" s="49">
        <v>44013</v>
      </c>
      <c r="H3" s="50"/>
      <c r="I3" s="50"/>
      <c r="J3" s="3"/>
      <c r="K3" s="2"/>
      <c r="L3" s="49">
        <v>44044</v>
      </c>
      <c r="M3" s="50"/>
      <c r="N3" s="50"/>
      <c r="O3" s="3"/>
      <c r="P3" s="2"/>
      <c r="Q3" s="49">
        <v>44075</v>
      </c>
      <c r="R3" s="50"/>
      <c r="S3" s="50"/>
      <c r="T3" s="3"/>
      <c r="U3" s="2"/>
      <c r="V3" s="49">
        <v>44105</v>
      </c>
      <c r="W3" s="50"/>
      <c r="X3" s="50"/>
      <c r="Y3" s="36"/>
    </row>
    <row r="4" spans="2:25" ht="17">
      <c r="B4" s="35" t="s">
        <v>9</v>
      </c>
      <c r="C4" s="37" t="s">
        <v>37</v>
      </c>
      <c r="D4" s="11"/>
      <c r="E4" s="20"/>
      <c r="F4" s="2"/>
      <c r="G4" s="2" t="s">
        <v>23</v>
      </c>
      <c r="H4" s="2" t="s">
        <v>24</v>
      </c>
      <c r="I4" s="2" t="s">
        <v>25</v>
      </c>
      <c r="J4" s="2" t="s">
        <v>27</v>
      </c>
      <c r="K4" s="2"/>
      <c r="L4" s="2" t="s">
        <v>23</v>
      </c>
      <c r="M4" s="2" t="s">
        <v>24</v>
      </c>
      <c r="N4" s="2" t="s">
        <v>25</v>
      </c>
      <c r="O4" s="2" t="s">
        <v>27</v>
      </c>
      <c r="P4" s="2"/>
      <c r="Q4" s="2" t="s">
        <v>23</v>
      </c>
      <c r="R4" s="2" t="s">
        <v>24</v>
      </c>
      <c r="S4" s="2" t="s">
        <v>25</v>
      </c>
      <c r="T4" s="2" t="s">
        <v>27</v>
      </c>
      <c r="U4" s="2"/>
      <c r="V4" s="2" t="s">
        <v>23</v>
      </c>
      <c r="W4" s="2" t="s">
        <v>24</v>
      </c>
      <c r="X4" s="2" t="s">
        <v>25</v>
      </c>
      <c r="Y4" s="34" t="s">
        <v>27</v>
      </c>
    </row>
    <row r="5" spans="2:25">
      <c r="B5" s="32"/>
      <c r="C5" s="33"/>
      <c r="D5" s="5"/>
      <c r="E5" s="5"/>
      <c r="F5" s="2"/>
      <c r="G5" s="2" t="s">
        <v>17</v>
      </c>
      <c r="H5" s="38">
        <v>44013</v>
      </c>
      <c r="I5" s="7"/>
      <c r="J5" s="7"/>
      <c r="K5" s="2"/>
      <c r="L5" s="2" t="s">
        <v>20</v>
      </c>
      <c r="M5" s="38">
        <v>44044</v>
      </c>
      <c r="N5" s="7"/>
      <c r="O5" s="7"/>
      <c r="P5" s="2"/>
      <c r="Q5" s="2" t="s">
        <v>22</v>
      </c>
      <c r="R5" s="38">
        <v>44075</v>
      </c>
      <c r="S5" s="7"/>
      <c r="T5" s="7"/>
      <c r="U5" s="2"/>
      <c r="V5" s="2" t="s">
        <v>18</v>
      </c>
      <c r="W5" s="38">
        <v>44105</v>
      </c>
      <c r="X5" s="7"/>
      <c r="Y5" s="39"/>
    </row>
    <row r="6" spans="2:25" ht="17">
      <c r="B6" s="32" t="s">
        <v>0</v>
      </c>
      <c r="C6" s="33" t="s">
        <v>37</v>
      </c>
      <c r="D6" s="7"/>
      <c r="E6" s="5"/>
      <c r="F6" s="2"/>
      <c r="G6" s="2" t="s">
        <v>18</v>
      </c>
      <c r="H6" s="38">
        <v>44014</v>
      </c>
      <c r="I6" s="7"/>
      <c r="J6" s="7"/>
      <c r="K6" s="2"/>
      <c r="L6" s="2" t="s">
        <v>21</v>
      </c>
      <c r="M6" s="38">
        <v>44045</v>
      </c>
      <c r="N6" s="7"/>
      <c r="O6" s="7"/>
      <c r="P6" s="2"/>
      <c r="Q6" s="2" t="s">
        <v>17</v>
      </c>
      <c r="R6" s="38">
        <v>44076</v>
      </c>
      <c r="S6" s="7"/>
      <c r="T6" s="7"/>
      <c r="U6" s="2"/>
      <c r="V6" s="2" t="s">
        <v>19</v>
      </c>
      <c r="W6" s="38">
        <v>44106</v>
      </c>
      <c r="X6" s="7"/>
      <c r="Y6" s="39"/>
    </row>
    <row r="7" spans="2:25" ht="20" customHeight="1">
      <c r="B7" s="32" t="s">
        <v>1</v>
      </c>
      <c r="C7" s="33" t="s">
        <v>37</v>
      </c>
      <c r="D7" s="7"/>
      <c r="E7" s="5"/>
      <c r="F7" s="2"/>
      <c r="G7" s="2" t="s">
        <v>19</v>
      </c>
      <c r="H7" s="38">
        <v>44015</v>
      </c>
      <c r="I7" s="7"/>
      <c r="J7" s="7"/>
      <c r="K7" s="2"/>
      <c r="L7" s="2" t="s">
        <v>16</v>
      </c>
      <c r="M7" s="38">
        <v>44046</v>
      </c>
      <c r="N7" s="7"/>
      <c r="O7" s="7"/>
      <c r="P7" s="2"/>
      <c r="Q7" s="2" t="s">
        <v>18</v>
      </c>
      <c r="R7" s="38">
        <v>44077</v>
      </c>
      <c r="S7" s="7"/>
      <c r="T7" s="7"/>
      <c r="U7" s="2"/>
      <c r="V7" s="2" t="s">
        <v>20</v>
      </c>
      <c r="W7" s="38">
        <v>44107</v>
      </c>
      <c r="X7" s="7"/>
      <c r="Y7" s="39"/>
    </row>
    <row r="8" spans="2:25" ht="17">
      <c r="B8" s="32" t="s">
        <v>2</v>
      </c>
      <c r="C8" s="33" t="s">
        <v>37</v>
      </c>
      <c r="D8" s="7"/>
      <c r="E8" s="5"/>
      <c r="F8" s="2"/>
      <c r="G8" s="2" t="s">
        <v>20</v>
      </c>
      <c r="H8" s="38">
        <v>44016</v>
      </c>
      <c r="I8" s="7"/>
      <c r="J8" s="7"/>
      <c r="K8" s="2"/>
      <c r="L8" s="2" t="s">
        <v>22</v>
      </c>
      <c r="M8" s="38">
        <v>44047</v>
      </c>
      <c r="N8" s="7"/>
      <c r="O8" s="7"/>
      <c r="P8" s="2"/>
      <c r="Q8" s="2" t="s">
        <v>19</v>
      </c>
      <c r="R8" s="38">
        <v>44078</v>
      </c>
      <c r="S8" s="7"/>
      <c r="T8" s="7"/>
      <c r="U8" s="2"/>
      <c r="V8" s="2" t="s">
        <v>21</v>
      </c>
      <c r="W8" s="38">
        <v>44108</v>
      </c>
      <c r="X8" s="7"/>
      <c r="Y8" s="39"/>
    </row>
    <row r="9" spans="2:25" ht="34">
      <c r="B9" s="32" t="s">
        <v>3</v>
      </c>
      <c r="C9" s="33" t="s">
        <v>37</v>
      </c>
      <c r="D9" s="7"/>
      <c r="E9" s="5"/>
      <c r="F9" s="2"/>
      <c r="G9" s="2" t="s">
        <v>21</v>
      </c>
      <c r="H9" s="38">
        <v>44017</v>
      </c>
      <c r="I9" s="7"/>
      <c r="J9" s="7"/>
      <c r="K9" s="2"/>
      <c r="L9" s="2" t="s">
        <v>17</v>
      </c>
      <c r="M9" s="38">
        <v>44048</v>
      </c>
      <c r="N9" s="7"/>
      <c r="O9" s="7"/>
      <c r="P9" s="2"/>
      <c r="Q9" s="2" t="s">
        <v>20</v>
      </c>
      <c r="R9" s="38">
        <v>44079</v>
      </c>
      <c r="S9" s="7"/>
      <c r="T9" s="7"/>
      <c r="U9" s="2"/>
      <c r="V9" s="2" t="s">
        <v>16</v>
      </c>
      <c r="W9" s="38">
        <v>44109</v>
      </c>
      <c r="X9" s="7"/>
      <c r="Y9" s="39"/>
    </row>
    <row r="10" spans="2:25" ht="34">
      <c r="B10" s="32" t="s">
        <v>4</v>
      </c>
      <c r="C10" s="33" t="s">
        <v>37</v>
      </c>
      <c r="D10" s="7"/>
      <c r="E10" s="5"/>
      <c r="F10" s="2"/>
      <c r="G10" s="2" t="s">
        <v>16</v>
      </c>
      <c r="H10" s="38">
        <v>44018</v>
      </c>
      <c r="I10" s="7"/>
      <c r="J10" s="7"/>
      <c r="K10" s="2"/>
      <c r="L10" s="2" t="s">
        <v>18</v>
      </c>
      <c r="M10" s="38">
        <v>44049</v>
      </c>
      <c r="N10" s="7"/>
      <c r="O10" s="7"/>
      <c r="P10" s="2"/>
      <c r="Q10" s="2" t="s">
        <v>21</v>
      </c>
      <c r="R10" s="38">
        <v>44080</v>
      </c>
      <c r="S10" s="7"/>
      <c r="T10" s="7"/>
      <c r="U10" s="2"/>
      <c r="V10" s="2" t="s">
        <v>22</v>
      </c>
      <c r="W10" s="38">
        <v>44110</v>
      </c>
      <c r="X10" s="7"/>
      <c r="Y10" s="40"/>
    </row>
    <row r="11" spans="2:25">
      <c r="B11" s="32"/>
      <c r="C11" s="33"/>
      <c r="D11" s="2"/>
      <c r="E11" s="2"/>
      <c r="F11" s="2"/>
      <c r="G11" s="2" t="s">
        <v>22</v>
      </c>
      <c r="H11" s="38">
        <v>44019</v>
      </c>
      <c r="I11" s="7"/>
      <c r="J11" s="7"/>
      <c r="K11" s="2"/>
      <c r="L11" s="2" t="s">
        <v>19</v>
      </c>
      <c r="M11" s="38">
        <v>44050</v>
      </c>
      <c r="N11" s="7"/>
      <c r="O11" s="7"/>
      <c r="P11" s="2"/>
      <c r="Q11" s="2" t="s">
        <v>16</v>
      </c>
      <c r="R11" s="38">
        <v>44081</v>
      </c>
      <c r="S11" s="7"/>
      <c r="T11" s="7"/>
      <c r="U11" s="2"/>
      <c r="V11" s="2" t="s">
        <v>17</v>
      </c>
      <c r="W11" s="38">
        <v>44111</v>
      </c>
      <c r="X11" s="7"/>
      <c r="Y11" s="40"/>
    </row>
    <row r="12" spans="2:25" ht="17">
      <c r="B12" s="32" t="s">
        <v>14</v>
      </c>
      <c r="C12" s="33" t="s">
        <v>37</v>
      </c>
      <c r="D12" s="12"/>
      <c r="E12" s="21"/>
      <c r="F12" s="2"/>
      <c r="G12" s="2" t="s">
        <v>17</v>
      </c>
      <c r="H12" s="38">
        <v>44020</v>
      </c>
      <c r="I12" s="7"/>
      <c r="J12" s="7"/>
      <c r="K12" s="2"/>
      <c r="L12" s="2" t="s">
        <v>20</v>
      </c>
      <c r="M12" s="38">
        <v>44051</v>
      </c>
      <c r="N12" s="7"/>
      <c r="O12" s="7"/>
      <c r="P12" s="2"/>
      <c r="Q12" s="2" t="s">
        <v>22</v>
      </c>
      <c r="R12" s="38">
        <v>44082</v>
      </c>
      <c r="S12" s="7"/>
      <c r="T12" s="8"/>
      <c r="U12" s="2"/>
      <c r="V12" s="2" t="s">
        <v>18</v>
      </c>
      <c r="W12" s="38">
        <v>44112</v>
      </c>
      <c r="X12" s="7"/>
      <c r="Y12" s="39"/>
    </row>
    <row r="13" spans="2:25" ht="17">
      <c r="B13" s="32" t="s">
        <v>5</v>
      </c>
      <c r="C13" s="33" t="s">
        <v>37</v>
      </c>
      <c r="D13" s="12"/>
      <c r="E13" s="21"/>
      <c r="F13" s="2"/>
      <c r="G13" s="2" t="s">
        <v>18</v>
      </c>
      <c r="H13" s="38">
        <v>44021</v>
      </c>
      <c r="I13" s="7"/>
      <c r="J13" s="7"/>
      <c r="K13" s="2"/>
      <c r="L13" s="2" t="s">
        <v>21</v>
      </c>
      <c r="M13" s="38">
        <v>44052</v>
      </c>
      <c r="N13" s="7"/>
      <c r="O13" s="7"/>
      <c r="P13" s="2"/>
      <c r="Q13" s="2" t="s">
        <v>17</v>
      </c>
      <c r="R13" s="38">
        <v>44083</v>
      </c>
      <c r="S13" s="7"/>
      <c r="T13" s="8"/>
      <c r="U13" s="2"/>
      <c r="V13" s="2" t="s">
        <v>19</v>
      </c>
      <c r="W13" s="38">
        <v>44113</v>
      </c>
      <c r="X13" s="7"/>
      <c r="Y13" s="39"/>
    </row>
    <row r="14" spans="2:25" ht="17">
      <c r="B14" s="32" t="s">
        <v>42</v>
      </c>
      <c r="C14" s="33"/>
      <c r="D14" s="2">
        <f>D13-D12+1</f>
        <v>1</v>
      </c>
      <c r="E14" s="2"/>
      <c r="F14" s="2"/>
      <c r="G14" s="2" t="s">
        <v>19</v>
      </c>
      <c r="H14" s="38">
        <v>44022</v>
      </c>
      <c r="I14" s="7"/>
      <c r="J14" s="7"/>
      <c r="K14" s="2"/>
      <c r="L14" s="2" t="s">
        <v>16</v>
      </c>
      <c r="M14" s="38">
        <v>44053</v>
      </c>
      <c r="N14" s="7"/>
      <c r="O14" s="7"/>
      <c r="P14" s="2"/>
      <c r="Q14" s="2" t="s">
        <v>18</v>
      </c>
      <c r="R14" s="38">
        <v>44084</v>
      </c>
      <c r="S14" s="7"/>
      <c r="T14" s="7"/>
      <c r="U14" s="2"/>
      <c r="V14" s="2" t="s">
        <v>20</v>
      </c>
      <c r="W14" s="38">
        <v>44114</v>
      </c>
      <c r="X14" s="7"/>
      <c r="Y14" s="39"/>
    </row>
    <row r="15" spans="2:25">
      <c r="B15" s="32"/>
      <c r="C15" s="33"/>
      <c r="D15" s="2"/>
      <c r="E15" s="2"/>
      <c r="F15" s="2"/>
      <c r="G15" s="2" t="s">
        <v>20</v>
      </c>
      <c r="H15" s="38">
        <v>44023</v>
      </c>
      <c r="I15" s="7"/>
      <c r="J15" s="7"/>
      <c r="K15" s="2"/>
      <c r="L15" s="2" t="s">
        <v>22</v>
      </c>
      <c r="M15" s="38">
        <v>44054</v>
      </c>
      <c r="N15" s="7"/>
      <c r="O15" s="7"/>
      <c r="P15" s="2"/>
      <c r="Q15" s="2" t="s">
        <v>19</v>
      </c>
      <c r="R15" s="38">
        <v>44085</v>
      </c>
      <c r="S15" s="7"/>
      <c r="T15" s="7"/>
      <c r="U15" s="2"/>
      <c r="V15" s="2" t="s">
        <v>21</v>
      </c>
      <c r="W15" s="38">
        <v>44115</v>
      </c>
      <c r="X15" s="7"/>
      <c r="Y15" s="39"/>
    </row>
    <row r="16" spans="2:25" ht="17">
      <c r="B16" s="32" t="s">
        <v>33</v>
      </c>
      <c r="C16" s="33"/>
      <c r="D16" s="13">
        <f>IF(D4="July",J37,0)+IF(D4="August",O37,0)+IF(D4="September",T37,0)+IF(D4="October",Y37,0)</f>
        <v>0</v>
      </c>
      <c r="E16" s="13"/>
      <c r="F16" s="2"/>
      <c r="G16" s="2" t="s">
        <v>21</v>
      </c>
      <c r="H16" s="38">
        <v>44024</v>
      </c>
      <c r="I16" s="7"/>
      <c r="J16" s="7"/>
      <c r="K16" s="2"/>
      <c r="L16" s="2" t="s">
        <v>17</v>
      </c>
      <c r="M16" s="38">
        <v>44055</v>
      </c>
      <c r="N16" s="7"/>
      <c r="O16" s="7"/>
      <c r="P16" s="2"/>
      <c r="Q16" s="2" t="s">
        <v>20</v>
      </c>
      <c r="R16" s="38">
        <v>44086</v>
      </c>
      <c r="S16" s="7"/>
      <c r="T16" s="7"/>
      <c r="U16" s="2"/>
      <c r="V16" s="2" t="s">
        <v>16</v>
      </c>
      <c r="W16" s="38">
        <v>44116</v>
      </c>
      <c r="X16" s="7"/>
      <c r="Y16" s="39"/>
    </row>
    <row r="17" spans="2:25" ht="17">
      <c r="B17" s="32" t="s">
        <v>15</v>
      </c>
      <c r="C17" s="33"/>
      <c r="D17" s="13">
        <f>IF(D4="July",I37,0)+IF(D4="August",N37,0)+IF(D4="September",S37,0)+IF(D4="October",X37,0)</f>
        <v>0</v>
      </c>
      <c r="E17" s="13"/>
      <c r="F17" s="2"/>
      <c r="G17" s="2" t="s">
        <v>16</v>
      </c>
      <c r="H17" s="38">
        <v>44025</v>
      </c>
      <c r="I17" s="7"/>
      <c r="J17" s="7"/>
      <c r="K17" s="2"/>
      <c r="L17" s="2" t="s">
        <v>18</v>
      </c>
      <c r="M17" s="38">
        <v>44056</v>
      </c>
      <c r="N17" s="7"/>
      <c r="O17" s="7"/>
      <c r="P17" s="2"/>
      <c r="Q17" s="2" t="s">
        <v>21</v>
      </c>
      <c r="R17" s="38">
        <v>44087</v>
      </c>
      <c r="S17" s="7"/>
      <c r="T17" s="7"/>
      <c r="U17" s="2"/>
      <c r="V17" s="2" t="s">
        <v>22</v>
      </c>
      <c r="W17" s="38">
        <v>44117</v>
      </c>
      <c r="X17" s="7"/>
      <c r="Y17" s="40"/>
    </row>
    <row r="18" spans="2:25">
      <c r="B18" s="32"/>
      <c r="C18" s="33"/>
      <c r="D18" s="2"/>
      <c r="E18" s="2"/>
      <c r="F18" s="2"/>
      <c r="G18" s="2" t="s">
        <v>22</v>
      </c>
      <c r="H18" s="38">
        <v>44026</v>
      </c>
      <c r="I18" s="7"/>
      <c r="J18" s="7"/>
      <c r="K18" s="2"/>
      <c r="L18" s="2" t="s">
        <v>19</v>
      </c>
      <c r="M18" s="38">
        <v>44057</v>
      </c>
      <c r="N18" s="7"/>
      <c r="O18" s="7"/>
      <c r="P18" s="2"/>
      <c r="Q18" s="2" t="s">
        <v>16</v>
      </c>
      <c r="R18" s="38">
        <v>44088</v>
      </c>
      <c r="S18" s="7"/>
      <c r="T18" s="7"/>
      <c r="U18" s="2"/>
      <c r="V18" s="2" t="s">
        <v>17</v>
      </c>
      <c r="W18" s="38">
        <v>44118</v>
      </c>
      <c r="X18" s="7"/>
      <c r="Y18" s="40"/>
    </row>
    <row r="19" spans="2:25" ht="17">
      <c r="B19" s="32" t="s">
        <v>46</v>
      </c>
      <c r="C19" s="33" t="s">
        <v>37</v>
      </c>
      <c r="D19" s="10"/>
      <c r="E19" s="22"/>
      <c r="F19" s="2"/>
      <c r="G19" s="2" t="s">
        <v>17</v>
      </c>
      <c r="H19" s="38">
        <v>44027</v>
      </c>
      <c r="I19" s="7"/>
      <c r="J19" s="7"/>
      <c r="K19" s="2"/>
      <c r="L19" s="2" t="s">
        <v>20</v>
      </c>
      <c r="M19" s="38">
        <v>44058</v>
      </c>
      <c r="N19" s="7"/>
      <c r="O19" s="7"/>
      <c r="P19" s="2"/>
      <c r="Q19" s="2" t="s">
        <v>22</v>
      </c>
      <c r="R19" s="38">
        <v>44089</v>
      </c>
      <c r="S19" s="7"/>
      <c r="T19" s="8"/>
      <c r="U19" s="2"/>
      <c r="V19" s="2" t="s">
        <v>18</v>
      </c>
      <c r="W19" s="38">
        <v>44119</v>
      </c>
      <c r="X19" s="7"/>
      <c r="Y19" s="39"/>
    </row>
    <row r="20" spans="2:25" ht="17">
      <c r="B20" s="32" t="s">
        <v>43</v>
      </c>
      <c r="C20" s="33"/>
      <c r="D20" s="17">
        <f>IF($D$4="July",D19/31)+IF($D$4="August", D19/31)+IF($D$4="September", D19/30)+IF($D$4="October", D19/31)</f>
        <v>0</v>
      </c>
      <c r="E20" s="17"/>
      <c r="F20" s="2"/>
      <c r="G20" s="2" t="s">
        <v>18</v>
      </c>
      <c r="H20" s="38">
        <v>44028</v>
      </c>
      <c r="I20" s="7"/>
      <c r="J20" s="7"/>
      <c r="K20" s="2"/>
      <c r="L20" s="2" t="s">
        <v>21</v>
      </c>
      <c r="M20" s="38">
        <v>44059</v>
      </c>
      <c r="N20" s="7"/>
      <c r="O20" s="7"/>
      <c r="P20" s="2"/>
      <c r="Q20" s="2" t="s">
        <v>17</v>
      </c>
      <c r="R20" s="38">
        <v>44090</v>
      </c>
      <c r="S20" s="7"/>
      <c r="T20" s="8"/>
      <c r="U20" s="2"/>
      <c r="V20" s="2" t="s">
        <v>19</v>
      </c>
      <c r="W20" s="38">
        <v>44120</v>
      </c>
      <c r="X20" s="7"/>
      <c r="Y20" s="39"/>
    </row>
    <row r="21" spans="2:25" ht="17">
      <c r="B21" s="32" t="s">
        <v>44</v>
      </c>
      <c r="C21" s="33"/>
      <c r="D21" s="17">
        <f>D20*D14</f>
        <v>0</v>
      </c>
      <c r="E21" s="17"/>
      <c r="F21" s="2"/>
      <c r="G21" s="2" t="s">
        <v>19</v>
      </c>
      <c r="H21" s="38">
        <v>44029</v>
      </c>
      <c r="I21" s="7"/>
      <c r="J21" s="7"/>
      <c r="K21" s="2"/>
      <c r="L21" s="2" t="s">
        <v>16</v>
      </c>
      <c r="M21" s="38">
        <v>44060</v>
      </c>
      <c r="N21" s="7"/>
      <c r="O21" s="7"/>
      <c r="P21" s="2"/>
      <c r="Q21" s="2" t="s">
        <v>18</v>
      </c>
      <c r="R21" s="38">
        <v>44091</v>
      </c>
      <c r="S21" s="7"/>
      <c r="T21" s="7"/>
      <c r="U21" s="2"/>
      <c r="V21" s="2" t="s">
        <v>20</v>
      </c>
      <c r="W21" s="38">
        <v>44121</v>
      </c>
      <c r="X21" s="7"/>
      <c r="Y21" s="39"/>
    </row>
    <row r="22" spans="2:25" ht="17">
      <c r="B22" s="32" t="s">
        <v>47</v>
      </c>
      <c r="C22" s="33"/>
      <c r="D22" s="10"/>
      <c r="E22" s="2"/>
      <c r="F22" s="2"/>
      <c r="G22" s="2" t="s">
        <v>20</v>
      </c>
      <c r="H22" s="38">
        <v>44030</v>
      </c>
      <c r="I22" s="7"/>
      <c r="J22" s="7"/>
      <c r="K22" s="2"/>
      <c r="L22" s="2" t="s">
        <v>22</v>
      </c>
      <c r="M22" s="38">
        <v>44061</v>
      </c>
      <c r="N22" s="7"/>
      <c r="O22" s="7"/>
      <c r="P22" s="2"/>
      <c r="Q22" s="2" t="s">
        <v>19</v>
      </c>
      <c r="R22" s="38">
        <v>44092</v>
      </c>
      <c r="S22" s="7"/>
      <c r="T22" s="7"/>
      <c r="U22" s="2"/>
      <c r="V22" s="2" t="s">
        <v>21</v>
      </c>
      <c r="W22" s="38">
        <v>44122</v>
      </c>
      <c r="X22" s="7"/>
      <c r="Y22" s="39"/>
    </row>
    <row r="23" spans="2:25">
      <c r="B23" s="32"/>
      <c r="C23" s="33"/>
      <c r="D23" s="2"/>
      <c r="E23" s="2"/>
      <c r="F23" s="2"/>
      <c r="G23" s="2" t="s">
        <v>21</v>
      </c>
      <c r="H23" s="38">
        <v>44031</v>
      </c>
      <c r="I23" s="7"/>
      <c r="J23" s="7"/>
      <c r="K23" s="2"/>
      <c r="L23" s="2" t="s">
        <v>17</v>
      </c>
      <c r="M23" s="38">
        <v>44062</v>
      </c>
      <c r="N23" s="7"/>
      <c r="O23" s="7"/>
      <c r="P23" s="2"/>
      <c r="Q23" s="2" t="s">
        <v>20</v>
      </c>
      <c r="R23" s="38">
        <v>44093</v>
      </c>
      <c r="S23" s="7"/>
      <c r="T23" s="7"/>
      <c r="U23" s="2"/>
      <c r="V23" s="2" t="s">
        <v>16</v>
      </c>
      <c r="W23" s="38">
        <v>44123</v>
      </c>
      <c r="X23" s="7"/>
      <c r="Y23" s="39"/>
    </row>
    <row r="24" spans="2:25" ht="17">
      <c r="B24" s="32" t="s">
        <v>35</v>
      </c>
      <c r="C24" s="33" t="s">
        <v>37</v>
      </c>
      <c r="D24" s="7"/>
      <c r="E24" s="5"/>
      <c r="F24" s="2"/>
      <c r="G24" s="2" t="s">
        <v>16</v>
      </c>
      <c r="H24" s="38">
        <v>44032</v>
      </c>
      <c r="I24" s="7"/>
      <c r="J24" s="7"/>
      <c r="K24" s="2"/>
      <c r="L24" s="2" t="s">
        <v>18</v>
      </c>
      <c r="M24" s="38">
        <v>44063</v>
      </c>
      <c r="N24" s="7"/>
      <c r="O24" s="7"/>
      <c r="P24" s="2"/>
      <c r="Q24" s="2" t="s">
        <v>21</v>
      </c>
      <c r="R24" s="38">
        <v>44094</v>
      </c>
      <c r="S24" s="7"/>
      <c r="T24" s="7"/>
      <c r="U24" s="2"/>
      <c r="V24" s="2" t="s">
        <v>22</v>
      </c>
      <c r="W24" s="38">
        <v>44124</v>
      </c>
      <c r="X24" s="7"/>
      <c r="Y24" s="40"/>
    </row>
    <row r="25" spans="2:25" ht="17">
      <c r="B25" s="32" t="s">
        <v>30</v>
      </c>
      <c r="C25" s="33"/>
      <c r="D25" s="13">
        <f>D24*52/12</f>
        <v>0</v>
      </c>
      <c r="E25" s="13"/>
      <c r="F25" s="2"/>
      <c r="G25" s="2" t="s">
        <v>22</v>
      </c>
      <c r="H25" s="38">
        <v>44033</v>
      </c>
      <c r="I25" s="7"/>
      <c r="J25" s="7"/>
      <c r="K25" s="2"/>
      <c r="L25" s="2" t="s">
        <v>19</v>
      </c>
      <c r="M25" s="38">
        <v>44064</v>
      </c>
      <c r="N25" s="7"/>
      <c r="O25" s="7"/>
      <c r="P25" s="2"/>
      <c r="Q25" s="2" t="s">
        <v>16</v>
      </c>
      <c r="R25" s="38">
        <v>44095</v>
      </c>
      <c r="S25" s="7"/>
      <c r="T25" s="7"/>
      <c r="U25" s="2"/>
      <c r="V25" s="2" t="s">
        <v>17</v>
      </c>
      <c r="W25" s="38">
        <v>44125</v>
      </c>
      <c r="X25" s="7"/>
      <c r="Y25" s="40"/>
    </row>
    <row r="26" spans="2:25" ht="17">
      <c r="B26" s="32" t="s">
        <v>31</v>
      </c>
      <c r="C26" s="33"/>
      <c r="D26" s="14" t="e">
        <f>IF(D22&gt;1,D22/D25,D19/D25)</f>
        <v>#DIV/0!</v>
      </c>
      <c r="E26" s="14"/>
      <c r="F26" s="2"/>
      <c r="G26" s="2" t="s">
        <v>17</v>
      </c>
      <c r="H26" s="38">
        <v>44034</v>
      </c>
      <c r="I26" s="7"/>
      <c r="J26" s="7"/>
      <c r="K26" s="2"/>
      <c r="L26" s="2" t="s">
        <v>20</v>
      </c>
      <c r="M26" s="38">
        <v>44065</v>
      </c>
      <c r="N26" s="7"/>
      <c r="O26" s="7"/>
      <c r="P26" s="2"/>
      <c r="Q26" s="2" t="s">
        <v>22</v>
      </c>
      <c r="R26" s="38">
        <v>44096</v>
      </c>
      <c r="S26" s="7"/>
      <c r="T26" s="8"/>
      <c r="U26" s="2"/>
      <c r="V26" s="2" t="s">
        <v>18</v>
      </c>
      <c r="W26" s="38">
        <v>44126</v>
      </c>
      <c r="X26" s="7"/>
      <c r="Y26" s="39"/>
    </row>
    <row r="27" spans="2:25" ht="18" thickBot="1">
      <c r="B27" s="41" t="s">
        <v>32</v>
      </c>
      <c r="C27" s="42"/>
      <c r="D27" s="15" t="e">
        <f>D16*D26</f>
        <v>#DIV/0!</v>
      </c>
      <c r="E27" s="23"/>
      <c r="F27" s="2"/>
      <c r="G27" s="2" t="s">
        <v>18</v>
      </c>
      <c r="H27" s="38">
        <v>44035</v>
      </c>
      <c r="I27" s="7"/>
      <c r="J27" s="7"/>
      <c r="K27" s="2"/>
      <c r="L27" s="2" t="s">
        <v>21</v>
      </c>
      <c r="M27" s="38">
        <v>44066</v>
      </c>
      <c r="N27" s="7"/>
      <c r="O27" s="7"/>
      <c r="P27" s="2"/>
      <c r="Q27" s="2" t="s">
        <v>17</v>
      </c>
      <c r="R27" s="38">
        <v>44097</v>
      </c>
      <c r="S27" s="7"/>
      <c r="T27" s="8"/>
      <c r="U27" s="2"/>
      <c r="V27" s="2" t="s">
        <v>19</v>
      </c>
      <c r="W27" s="38">
        <v>44127</v>
      </c>
      <c r="X27" s="7"/>
      <c r="Y27" s="39"/>
    </row>
    <row r="28" spans="2:25" ht="17" thickTop="1">
      <c r="B28" s="32"/>
      <c r="C28" s="33"/>
      <c r="D28" s="13"/>
      <c r="E28" s="13"/>
      <c r="F28" s="2"/>
      <c r="G28" s="2" t="s">
        <v>19</v>
      </c>
      <c r="H28" s="38">
        <v>44036</v>
      </c>
      <c r="I28" s="7"/>
      <c r="J28" s="7"/>
      <c r="K28" s="2"/>
      <c r="L28" s="2" t="s">
        <v>16</v>
      </c>
      <c r="M28" s="38">
        <v>44067</v>
      </c>
      <c r="N28" s="7"/>
      <c r="O28" s="7"/>
      <c r="P28" s="2"/>
      <c r="Q28" s="2" t="s">
        <v>18</v>
      </c>
      <c r="R28" s="38">
        <v>44098</v>
      </c>
      <c r="S28" s="7"/>
      <c r="T28" s="7"/>
      <c r="U28" s="2"/>
      <c r="V28" s="2" t="s">
        <v>20</v>
      </c>
      <c r="W28" s="38">
        <v>44128</v>
      </c>
      <c r="X28" s="7"/>
      <c r="Y28" s="39"/>
    </row>
    <row r="29" spans="2:25" ht="17">
      <c r="B29" s="32" t="s">
        <v>34</v>
      </c>
      <c r="C29" s="33"/>
      <c r="D29" s="4">
        <f>IF($D$4="July",($D$17-$D$16)*($D$21/$D$17)*0.8)+IF($D$4="August",($D$17-$D$16)*($D$21/$D$17)*0.8)+IF($D$4="September",($D$17-$D$16)*($D$21/$D$17)*0.7)+IF($D$4="October",($D$17-$D$16)*($D$21/$D$17)*0.6)</f>
        <v>0</v>
      </c>
      <c r="E29" s="4"/>
      <c r="F29" s="17"/>
      <c r="G29" s="2" t="s">
        <v>20</v>
      </c>
      <c r="H29" s="38">
        <v>44037</v>
      </c>
      <c r="I29" s="7"/>
      <c r="J29" s="7"/>
      <c r="K29" s="2"/>
      <c r="L29" s="2" t="s">
        <v>22</v>
      </c>
      <c r="M29" s="38">
        <v>44068</v>
      </c>
      <c r="N29" s="7"/>
      <c r="O29" s="7"/>
      <c r="P29" s="2"/>
      <c r="Q29" s="2" t="s">
        <v>19</v>
      </c>
      <c r="R29" s="38">
        <v>44099</v>
      </c>
      <c r="S29" s="7"/>
      <c r="T29" s="7"/>
      <c r="U29" s="2"/>
      <c r="V29" s="2" t="s">
        <v>21</v>
      </c>
      <c r="W29" s="38">
        <v>44129</v>
      </c>
      <c r="X29" s="7"/>
      <c r="Y29" s="39"/>
    </row>
    <row r="30" spans="2:25" ht="17">
      <c r="B30" s="32" t="s">
        <v>45</v>
      </c>
      <c r="C30" s="33"/>
      <c r="D30" s="43">
        <f>IF($D$4="July",D14*(2500/31)/D17*(D17-D16))+IF($D$4="August",D14*(2500/31)/D17*(D17-D16))+IF($D$4="September",D14*(2187.5/30)/D17*(D17-D16))+IF($D$4="October",D14*(1875/31)/D17*(D17-D16))</f>
        <v>0</v>
      </c>
      <c r="E30" s="2"/>
      <c r="F30" s="4"/>
      <c r="G30" s="2" t="s">
        <v>21</v>
      </c>
      <c r="H30" s="38">
        <v>44038</v>
      </c>
      <c r="I30" s="7"/>
      <c r="J30" s="7"/>
      <c r="K30" s="2"/>
      <c r="L30" s="2" t="s">
        <v>17</v>
      </c>
      <c r="M30" s="38">
        <v>44069</v>
      </c>
      <c r="N30" s="7"/>
      <c r="O30" s="7"/>
      <c r="P30" s="2"/>
      <c r="Q30" s="2" t="s">
        <v>20</v>
      </c>
      <c r="R30" s="38">
        <v>44100</v>
      </c>
      <c r="S30" s="7"/>
      <c r="T30" s="7"/>
      <c r="U30" s="2"/>
      <c r="V30" s="2" t="s">
        <v>16</v>
      </c>
      <c r="W30" s="38">
        <v>44130</v>
      </c>
      <c r="X30" s="7"/>
      <c r="Y30" s="39"/>
    </row>
    <row r="31" spans="2:25" ht="18" thickBot="1">
      <c r="B31" s="41" t="s">
        <v>38</v>
      </c>
      <c r="C31" s="33"/>
      <c r="D31" s="19">
        <f>IF($D$4="July", IF($D29&gt;D$30,$D$30,$D$29))+IF($D$4="August", IF($D29&gt;D$30,$D$30,$D$29))+IF($D$4="September", IF($D29&gt;D$30,$D$30,$D$29))+IF($D$4="October", IF($D29&gt;D$30,$D$30,$D$29))</f>
        <v>0</v>
      </c>
      <c r="E31" s="4"/>
      <c r="F31" s="2"/>
      <c r="G31" s="2" t="s">
        <v>16</v>
      </c>
      <c r="H31" s="38">
        <v>44039</v>
      </c>
      <c r="I31" s="7"/>
      <c r="J31" s="7"/>
      <c r="K31" s="2"/>
      <c r="L31" s="2" t="s">
        <v>18</v>
      </c>
      <c r="M31" s="38">
        <v>44070</v>
      </c>
      <c r="N31" s="7"/>
      <c r="O31" s="7"/>
      <c r="P31" s="2"/>
      <c r="Q31" s="2" t="s">
        <v>21</v>
      </c>
      <c r="R31" s="38">
        <v>44101</v>
      </c>
      <c r="S31" s="7"/>
      <c r="T31" s="7"/>
      <c r="U31" s="2"/>
      <c r="V31" s="2" t="s">
        <v>22</v>
      </c>
      <c r="W31" s="38">
        <v>44131</v>
      </c>
      <c r="X31" s="7"/>
      <c r="Y31" s="40"/>
    </row>
    <row r="32" spans="2:25" ht="17" thickTop="1">
      <c r="B32" s="32"/>
      <c r="C32" s="42"/>
      <c r="D32" s="18"/>
      <c r="E32" s="18"/>
      <c r="F32" s="2"/>
      <c r="G32" s="2" t="s">
        <v>22</v>
      </c>
      <c r="H32" s="38">
        <v>44040</v>
      </c>
      <c r="I32" s="7"/>
      <c r="J32" s="7"/>
      <c r="K32" s="2"/>
      <c r="L32" s="2" t="s">
        <v>19</v>
      </c>
      <c r="M32" s="38">
        <v>44071</v>
      </c>
      <c r="N32" s="7"/>
      <c r="O32" s="7"/>
      <c r="P32" s="2"/>
      <c r="Q32" s="2" t="s">
        <v>16</v>
      </c>
      <c r="R32" s="38">
        <v>44102</v>
      </c>
      <c r="S32" s="7"/>
      <c r="T32" s="7"/>
      <c r="U32" s="2"/>
      <c r="V32" s="2" t="s">
        <v>17</v>
      </c>
      <c r="W32" s="38">
        <v>44132</v>
      </c>
      <c r="X32" s="7"/>
      <c r="Y32" s="40"/>
    </row>
    <row r="33" spans="2:25">
      <c r="B33" s="32"/>
      <c r="C33" s="33"/>
      <c r="D33" s="2"/>
      <c r="E33" s="2"/>
      <c r="F33" s="2"/>
      <c r="G33" s="2" t="s">
        <v>17</v>
      </c>
      <c r="H33" s="38">
        <v>44041</v>
      </c>
      <c r="I33" s="7"/>
      <c r="J33" s="7"/>
      <c r="K33" s="2"/>
      <c r="L33" s="2" t="s">
        <v>20</v>
      </c>
      <c r="M33" s="38">
        <v>44072</v>
      </c>
      <c r="N33" s="7"/>
      <c r="O33" s="7"/>
      <c r="P33" s="2"/>
      <c r="Q33" s="2" t="s">
        <v>22</v>
      </c>
      <c r="R33" s="38">
        <v>44103</v>
      </c>
      <c r="S33" s="7"/>
      <c r="T33" s="7"/>
      <c r="U33" s="2"/>
      <c r="V33" s="2" t="s">
        <v>18</v>
      </c>
      <c r="W33" s="38">
        <v>44133</v>
      </c>
      <c r="X33" s="7"/>
      <c r="Y33" s="39"/>
    </row>
    <row r="34" spans="2:25" ht="18" thickBot="1">
      <c r="B34" s="41" t="s">
        <v>39</v>
      </c>
      <c r="C34" s="33"/>
      <c r="D34" s="15">
        <f>IF(D4="September",(D31+((D31*(30/(100-30)))))*0.1,0)+IF(D4="October",(D31+((D31*(40/(100-40)))))*0.2,0)</f>
        <v>0</v>
      </c>
      <c r="E34" s="23"/>
      <c r="F34" s="2"/>
      <c r="G34" s="2" t="s">
        <v>18</v>
      </c>
      <c r="H34" s="38">
        <v>44042</v>
      </c>
      <c r="I34" s="7"/>
      <c r="J34" s="7"/>
      <c r="K34" s="2"/>
      <c r="L34" s="2" t="s">
        <v>21</v>
      </c>
      <c r="M34" s="38">
        <v>44073</v>
      </c>
      <c r="N34" s="7"/>
      <c r="O34" s="7"/>
      <c r="P34" s="2"/>
      <c r="Q34" s="2" t="s">
        <v>17</v>
      </c>
      <c r="R34" s="38">
        <v>44104</v>
      </c>
      <c r="S34" s="7"/>
      <c r="T34" s="7"/>
      <c r="U34" s="2"/>
      <c r="V34" s="2" t="s">
        <v>19</v>
      </c>
      <c r="W34" s="38">
        <v>44134</v>
      </c>
      <c r="X34" s="7"/>
      <c r="Y34" s="39"/>
    </row>
    <row r="35" spans="2:25" ht="17" thickTop="1">
      <c r="B35" s="32"/>
      <c r="C35" s="33"/>
      <c r="D35" s="17"/>
      <c r="E35" s="17"/>
      <c r="F35" s="2"/>
      <c r="G35" s="2" t="s">
        <v>19</v>
      </c>
      <c r="H35" s="38">
        <v>44043</v>
      </c>
      <c r="I35" s="7"/>
      <c r="J35" s="7"/>
      <c r="K35" s="2"/>
      <c r="L35" s="2" t="s">
        <v>16</v>
      </c>
      <c r="M35" s="38">
        <v>44074</v>
      </c>
      <c r="N35" s="7"/>
      <c r="O35" s="7"/>
      <c r="P35" s="2"/>
      <c r="Q35" s="2"/>
      <c r="R35" s="38"/>
      <c r="S35" s="2"/>
      <c r="T35" s="2"/>
      <c r="U35" s="2"/>
      <c r="V35" s="2" t="s">
        <v>20</v>
      </c>
      <c r="W35" s="38">
        <v>44135</v>
      </c>
      <c r="X35" s="7"/>
      <c r="Y35" s="39"/>
    </row>
    <row r="36" spans="2:25" ht="17">
      <c r="B36" s="41" t="s">
        <v>40</v>
      </c>
      <c r="C36" s="33"/>
      <c r="D36" s="6"/>
      <c r="E36" s="6"/>
      <c r="F36" s="2"/>
      <c r="G36" s="2"/>
      <c r="H36" s="2"/>
      <c r="I36" s="2"/>
      <c r="J36" s="2"/>
      <c r="K36" s="2"/>
      <c r="L36" s="2"/>
      <c r="M36" s="2"/>
      <c r="N36" s="2"/>
      <c r="O36" s="2"/>
      <c r="P36" s="2"/>
      <c r="Q36" s="2"/>
      <c r="R36" s="2"/>
      <c r="S36" s="2"/>
      <c r="T36" s="2"/>
      <c r="U36" s="2"/>
      <c r="V36" s="2"/>
      <c r="W36" s="2"/>
      <c r="X36" s="2"/>
      <c r="Y36" s="34"/>
    </row>
    <row r="37" spans="2:25" s="25" customFormat="1" ht="18" thickBot="1">
      <c r="B37" s="32" t="str">
        <f>IF(D4="July","Employers may claim employer NICs and auto enrolment pension contributions.","Employers must pay employer NICs and pension contributions.")</f>
        <v>Employers must pay employer NICs and pension contributions.</v>
      </c>
      <c r="C37" s="33"/>
      <c r="D37" s="6"/>
      <c r="E37" s="6"/>
      <c r="F37" s="13"/>
      <c r="G37" s="13"/>
      <c r="H37" s="13" t="s">
        <v>26</v>
      </c>
      <c r="I37" s="16">
        <f>SUM(I5:I35)</f>
        <v>0</v>
      </c>
      <c r="J37" s="16">
        <f>SUM(J5:J35)</f>
        <v>0</v>
      </c>
      <c r="K37" s="13"/>
      <c r="L37" s="13"/>
      <c r="M37" s="13" t="s">
        <v>26</v>
      </c>
      <c r="N37" s="16">
        <f>SUM(N5:N35)</f>
        <v>0</v>
      </c>
      <c r="O37" s="16">
        <f>SUM(O5:O35)</f>
        <v>0</v>
      </c>
      <c r="P37" s="13"/>
      <c r="Q37" s="13"/>
      <c r="R37" s="13" t="s">
        <v>26</v>
      </c>
      <c r="S37" s="16">
        <f>SUM(S5:S35)</f>
        <v>0</v>
      </c>
      <c r="T37" s="16">
        <f>SUM(T5:T35)</f>
        <v>0</v>
      </c>
      <c r="U37" s="13"/>
      <c r="V37" s="13"/>
      <c r="W37" s="13" t="s">
        <v>26</v>
      </c>
      <c r="X37" s="16">
        <f>SUM(X5:X35)</f>
        <v>0</v>
      </c>
      <c r="Y37" s="44">
        <f>SUM(Y5:Y35)</f>
        <v>0</v>
      </c>
    </row>
    <row r="38" spans="2:25" ht="18" thickTop="1" thickBot="1">
      <c r="B38" s="45"/>
      <c r="C38" s="46"/>
      <c r="D38" s="47"/>
      <c r="E38" s="47"/>
      <c r="F38" s="47"/>
      <c r="G38" s="47"/>
      <c r="H38" s="47"/>
      <c r="I38" s="47"/>
      <c r="J38" s="47"/>
      <c r="K38" s="47"/>
      <c r="L38" s="47"/>
      <c r="M38" s="47"/>
      <c r="N38" s="47"/>
      <c r="O38" s="47"/>
      <c r="P38" s="47"/>
      <c r="Q38" s="47"/>
      <c r="R38" s="47"/>
      <c r="S38" s="47"/>
      <c r="T38" s="47"/>
      <c r="U38" s="47"/>
      <c r="V38" s="47"/>
      <c r="W38" s="47"/>
      <c r="X38" s="47"/>
      <c r="Y38" s="48"/>
    </row>
  </sheetData>
  <mergeCells count="5">
    <mergeCell ref="G3:I3"/>
    <mergeCell ref="L3:N3"/>
    <mergeCell ref="Q3:S3"/>
    <mergeCell ref="V3:X3"/>
    <mergeCell ref="G2:X2"/>
  </mergeCells>
  <phoneticPr fontId="4" type="noConversion"/>
  <dataValidations disablePrompts="1" count="1">
    <dataValidation type="date" allowBlank="1" showInputMessage="1" showErrorMessage="1" sqref="D12:E13" xr:uid="{1A6CDEEA-DB6E-D441-9AC1-07ED418ADDA0}">
      <formula1>44013</formula1>
      <formula2>44135</formula2>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BC1BDE10-F54F-2A41-A0D7-D36557F7BB4B}">
          <x14:formula1>
            <xm:f>VData!$A$1:$A$3</xm:f>
          </x14:formula1>
          <xm:sqref>D6:E10</xm:sqref>
        </x14:dataValidation>
        <x14:dataValidation type="list" allowBlank="1" showInputMessage="1" showErrorMessage="1" xr:uid="{5E075D8D-E935-2E48-BC99-9FD35AB9487D}">
          <x14:formula1>
            <xm:f>VData!$B$1:$B$4</xm:f>
          </x14:formula1>
          <xm:sqref>D4:E4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A3CEF-E35A-9F4F-966C-B502C42A4ED9}">
  <dimension ref="A1:B4"/>
  <sheetViews>
    <sheetView workbookViewId="0">
      <selection activeCell="D27" sqref="D27"/>
    </sheetView>
  </sheetViews>
  <sheetFormatPr baseColWidth="10" defaultRowHeight="16"/>
  <cols>
    <col min="2" max="2" width="10.83203125" style="9"/>
    <col min="5" max="5" width="2.1640625" customWidth="1"/>
  </cols>
  <sheetData>
    <row r="1" spans="1:2">
      <c r="A1" t="s">
        <v>7</v>
      </c>
      <c r="B1" s="9" t="s">
        <v>29</v>
      </c>
    </row>
    <row r="2" spans="1:2">
      <c r="A2" t="s">
        <v>8</v>
      </c>
      <c r="B2" s="9" t="s">
        <v>10</v>
      </c>
    </row>
    <row r="3" spans="1:2">
      <c r="B3" s="9" t="s">
        <v>11</v>
      </c>
    </row>
    <row r="4" spans="1:2">
      <c r="B4" s="9" t="s">
        <v>12</v>
      </c>
    </row>
  </sheetData>
  <phoneticPr fontId="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7C9FD-CBFE-F24D-81DD-2C86D20E026B}">
  <dimension ref="B1:Y38"/>
  <sheetViews>
    <sheetView tabSelected="1" workbookViewId="0">
      <selection activeCell="D12" sqref="D12"/>
    </sheetView>
  </sheetViews>
  <sheetFormatPr baseColWidth="10" defaultRowHeight="16"/>
  <cols>
    <col min="1" max="1" width="6.6640625" style="24" customWidth="1"/>
    <col min="2" max="2" width="74.6640625" style="26" customWidth="1"/>
    <col min="3" max="3" width="5.33203125" style="27" bestFit="1" customWidth="1"/>
    <col min="4" max="4" width="25.5" style="24" customWidth="1"/>
    <col min="5" max="5" width="2.1640625" style="24" customWidth="1"/>
    <col min="6" max="6" width="2.33203125" style="24" customWidth="1"/>
    <col min="7" max="7" width="15.5" style="24" customWidth="1"/>
    <col min="8" max="10" width="10.83203125" style="24"/>
    <col min="11" max="11" width="2" style="24" customWidth="1"/>
    <col min="12" max="15" width="10.83203125" style="24"/>
    <col min="16" max="16" width="2.33203125" style="24" customWidth="1"/>
    <col min="17" max="20" width="10.83203125" style="24"/>
    <col min="21" max="21" width="1.83203125" style="24" customWidth="1"/>
    <col min="22" max="16384" width="10.83203125" style="24"/>
  </cols>
  <sheetData>
    <row r="1" spans="2:25" ht="34">
      <c r="B1" s="28" t="s">
        <v>6</v>
      </c>
      <c r="C1" s="29" t="s">
        <v>36</v>
      </c>
      <c r="D1" s="30"/>
      <c r="E1" s="30"/>
      <c r="F1" s="30"/>
      <c r="G1" s="30"/>
      <c r="H1" s="30"/>
      <c r="I1" s="30"/>
      <c r="J1" s="30"/>
      <c r="K1" s="30"/>
      <c r="L1" s="30"/>
      <c r="M1" s="30"/>
      <c r="N1" s="30"/>
      <c r="O1" s="30"/>
      <c r="P1" s="30"/>
      <c r="Q1" s="30"/>
      <c r="R1" s="30"/>
      <c r="S1" s="30"/>
      <c r="T1" s="30"/>
      <c r="U1" s="30"/>
      <c r="V1" s="30"/>
      <c r="W1" s="30"/>
      <c r="X1" s="30"/>
      <c r="Y1" s="31"/>
    </row>
    <row r="2" spans="2:25" ht="18" thickBot="1">
      <c r="B2" s="32" t="s">
        <v>13</v>
      </c>
      <c r="C2" s="33" t="s">
        <v>37</v>
      </c>
      <c r="D2" s="1" t="s">
        <v>41</v>
      </c>
      <c r="E2" s="2"/>
      <c r="F2" s="2"/>
      <c r="G2" s="50" t="s">
        <v>28</v>
      </c>
      <c r="H2" s="50"/>
      <c r="I2" s="50"/>
      <c r="J2" s="50"/>
      <c r="K2" s="50"/>
      <c r="L2" s="50"/>
      <c r="M2" s="50"/>
      <c r="N2" s="50"/>
      <c r="O2" s="50"/>
      <c r="P2" s="50"/>
      <c r="Q2" s="50"/>
      <c r="R2" s="50"/>
      <c r="S2" s="50"/>
      <c r="T2" s="50"/>
      <c r="U2" s="50"/>
      <c r="V2" s="50"/>
      <c r="W2" s="50"/>
      <c r="X2" s="50"/>
      <c r="Y2" s="34"/>
    </row>
    <row r="3" spans="2:25" ht="17" thickBot="1">
      <c r="B3" s="35"/>
      <c r="C3" s="33"/>
      <c r="D3" s="2"/>
      <c r="E3" s="2"/>
      <c r="F3" s="2"/>
      <c r="G3" s="49">
        <v>44013</v>
      </c>
      <c r="H3" s="50"/>
      <c r="I3" s="50"/>
      <c r="J3" s="3"/>
      <c r="K3" s="2"/>
      <c r="L3" s="49">
        <v>44044</v>
      </c>
      <c r="M3" s="50"/>
      <c r="N3" s="50"/>
      <c r="O3" s="3"/>
      <c r="P3" s="2"/>
      <c r="Q3" s="49">
        <v>44075</v>
      </c>
      <c r="R3" s="50"/>
      <c r="S3" s="50"/>
      <c r="T3" s="3"/>
      <c r="U3" s="2"/>
      <c r="V3" s="49">
        <v>44105</v>
      </c>
      <c r="W3" s="50"/>
      <c r="X3" s="50"/>
      <c r="Y3" s="36"/>
    </row>
    <row r="4" spans="2:25" ht="17">
      <c r="B4" s="35" t="s">
        <v>9</v>
      </c>
      <c r="C4" s="37" t="s">
        <v>37</v>
      </c>
      <c r="D4" s="11" t="s">
        <v>29</v>
      </c>
      <c r="E4" s="20"/>
      <c r="F4" s="2"/>
      <c r="G4" s="2" t="s">
        <v>23</v>
      </c>
      <c r="H4" s="2" t="s">
        <v>24</v>
      </c>
      <c r="I4" s="2" t="s">
        <v>25</v>
      </c>
      <c r="J4" s="2" t="s">
        <v>27</v>
      </c>
      <c r="K4" s="2"/>
      <c r="L4" s="2" t="s">
        <v>23</v>
      </c>
      <c r="M4" s="2" t="s">
        <v>24</v>
      </c>
      <c r="N4" s="2" t="s">
        <v>25</v>
      </c>
      <c r="O4" s="2" t="s">
        <v>27</v>
      </c>
      <c r="P4" s="2"/>
      <c r="Q4" s="2" t="s">
        <v>23</v>
      </c>
      <c r="R4" s="2" t="s">
        <v>24</v>
      </c>
      <c r="S4" s="2" t="s">
        <v>25</v>
      </c>
      <c r="T4" s="2" t="s">
        <v>27</v>
      </c>
      <c r="U4" s="2"/>
      <c r="V4" s="2" t="s">
        <v>23</v>
      </c>
      <c r="W4" s="2" t="s">
        <v>24</v>
      </c>
      <c r="X4" s="2" t="s">
        <v>25</v>
      </c>
      <c r="Y4" s="34" t="s">
        <v>27</v>
      </c>
    </row>
    <row r="5" spans="2:25">
      <c r="B5" s="32"/>
      <c r="C5" s="33"/>
      <c r="D5" s="5"/>
      <c r="E5" s="5"/>
      <c r="F5" s="2"/>
      <c r="G5" s="2" t="s">
        <v>17</v>
      </c>
      <c r="H5" s="38">
        <v>44013</v>
      </c>
      <c r="I5" s="7">
        <v>125</v>
      </c>
      <c r="J5" s="7">
        <v>33</v>
      </c>
      <c r="K5" s="2"/>
      <c r="L5" s="2" t="s">
        <v>20</v>
      </c>
      <c r="M5" s="38">
        <v>44044</v>
      </c>
      <c r="N5" s="7">
        <v>125</v>
      </c>
      <c r="O5" s="7">
        <v>33</v>
      </c>
      <c r="P5" s="2"/>
      <c r="Q5" s="2" t="s">
        <v>22</v>
      </c>
      <c r="R5" s="38">
        <v>44075</v>
      </c>
      <c r="S5" s="7">
        <v>125</v>
      </c>
      <c r="T5" s="7">
        <v>33</v>
      </c>
      <c r="U5" s="2"/>
      <c r="V5" s="2" t="s">
        <v>18</v>
      </c>
      <c r="W5" s="38">
        <v>44105</v>
      </c>
      <c r="X5" s="7">
        <v>125</v>
      </c>
      <c r="Y5" s="39">
        <v>33</v>
      </c>
    </row>
    <row r="6" spans="2:25" ht="17">
      <c r="B6" s="32" t="s">
        <v>0</v>
      </c>
      <c r="C6" s="33" t="s">
        <v>37</v>
      </c>
      <c r="D6" s="7" t="s">
        <v>7</v>
      </c>
      <c r="E6" s="5"/>
      <c r="F6" s="2"/>
      <c r="G6" s="2" t="s">
        <v>18</v>
      </c>
      <c r="H6" s="38">
        <v>44014</v>
      </c>
      <c r="I6" s="7"/>
      <c r="J6" s="7"/>
      <c r="K6" s="2"/>
      <c r="L6" s="2" t="s">
        <v>21</v>
      </c>
      <c r="M6" s="38">
        <v>44045</v>
      </c>
      <c r="N6" s="7"/>
      <c r="O6" s="7"/>
      <c r="P6" s="2"/>
      <c r="Q6" s="2" t="s">
        <v>17</v>
      </c>
      <c r="R6" s="38">
        <v>44076</v>
      </c>
      <c r="S6" s="7"/>
      <c r="T6" s="7"/>
      <c r="U6" s="2"/>
      <c r="V6" s="2" t="s">
        <v>19</v>
      </c>
      <c r="W6" s="38">
        <v>44106</v>
      </c>
      <c r="X6" s="7"/>
      <c r="Y6" s="39"/>
    </row>
    <row r="7" spans="2:25" ht="20" customHeight="1">
      <c r="B7" s="32" t="s">
        <v>1</v>
      </c>
      <c r="C7" s="33" t="s">
        <v>37</v>
      </c>
      <c r="D7" s="7" t="s">
        <v>7</v>
      </c>
      <c r="E7" s="5"/>
      <c r="F7" s="2"/>
      <c r="G7" s="2" t="s">
        <v>19</v>
      </c>
      <c r="H7" s="38">
        <v>44015</v>
      </c>
      <c r="I7" s="7"/>
      <c r="J7" s="7"/>
      <c r="K7" s="2"/>
      <c r="L7" s="2" t="s">
        <v>16</v>
      </c>
      <c r="M7" s="38">
        <v>44046</v>
      </c>
      <c r="N7" s="7"/>
      <c r="O7" s="7"/>
      <c r="P7" s="2"/>
      <c r="Q7" s="2" t="s">
        <v>18</v>
      </c>
      <c r="R7" s="38">
        <v>44077</v>
      </c>
      <c r="S7" s="7"/>
      <c r="T7" s="7"/>
      <c r="U7" s="2"/>
      <c r="V7" s="2" t="s">
        <v>20</v>
      </c>
      <c r="W7" s="38">
        <v>44107</v>
      </c>
      <c r="X7" s="7"/>
      <c r="Y7" s="39"/>
    </row>
    <row r="8" spans="2:25" ht="17">
      <c r="B8" s="32" t="s">
        <v>2</v>
      </c>
      <c r="C8" s="33" t="s">
        <v>37</v>
      </c>
      <c r="D8" s="7" t="s">
        <v>7</v>
      </c>
      <c r="E8" s="5"/>
      <c r="F8" s="2"/>
      <c r="G8" s="2" t="s">
        <v>20</v>
      </c>
      <c r="H8" s="38">
        <v>44016</v>
      </c>
      <c r="I8" s="7"/>
      <c r="J8" s="7"/>
      <c r="K8" s="2"/>
      <c r="L8" s="2" t="s">
        <v>22</v>
      </c>
      <c r="M8" s="38">
        <v>44047</v>
      </c>
      <c r="N8" s="7"/>
      <c r="O8" s="7"/>
      <c r="P8" s="2"/>
      <c r="Q8" s="2" t="s">
        <v>19</v>
      </c>
      <c r="R8" s="38">
        <v>44078</v>
      </c>
      <c r="S8" s="7"/>
      <c r="T8" s="7"/>
      <c r="U8" s="2"/>
      <c r="V8" s="2" t="s">
        <v>21</v>
      </c>
      <c r="W8" s="38">
        <v>44108</v>
      </c>
      <c r="X8" s="7"/>
      <c r="Y8" s="39"/>
    </row>
    <row r="9" spans="2:25" ht="34">
      <c r="B9" s="32" t="s">
        <v>3</v>
      </c>
      <c r="C9" s="33" t="s">
        <v>37</v>
      </c>
      <c r="D9" s="7" t="s">
        <v>7</v>
      </c>
      <c r="E9" s="5"/>
      <c r="F9" s="2"/>
      <c r="G9" s="2" t="s">
        <v>21</v>
      </c>
      <c r="H9" s="38">
        <v>44017</v>
      </c>
      <c r="I9" s="7"/>
      <c r="J9" s="7"/>
      <c r="K9" s="2"/>
      <c r="L9" s="2" t="s">
        <v>17</v>
      </c>
      <c r="M9" s="38">
        <v>44048</v>
      </c>
      <c r="N9" s="7"/>
      <c r="O9" s="7"/>
      <c r="P9" s="2"/>
      <c r="Q9" s="2" t="s">
        <v>20</v>
      </c>
      <c r="R9" s="38">
        <v>44079</v>
      </c>
      <c r="S9" s="7"/>
      <c r="T9" s="7"/>
      <c r="U9" s="2"/>
      <c r="V9" s="2" t="s">
        <v>16</v>
      </c>
      <c r="W9" s="38">
        <v>44109</v>
      </c>
      <c r="X9" s="7"/>
      <c r="Y9" s="39"/>
    </row>
    <row r="10" spans="2:25" ht="34">
      <c r="B10" s="32" t="s">
        <v>4</v>
      </c>
      <c r="C10" s="33" t="s">
        <v>37</v>
      </c>
      <c r="D10" s="7" t="s">
        <v>7</v>
      </c>
      <c r="E10" s="5"/>
      <c r="F10" s="2"/>
      <c r="G10" s="2" t="s">
        <v>16</v>
      </c>
      <c r="H10" s="38">
        <v>44018</v>
      </c>
      <c r="I10" s="7"/>
      <c r="J10" s="7"/>
      <c r="K10" s="2"/>
      <c r="L10" s="2" t="s">
        <v>18</v>
      </c>
      <c r="M10" s="38">
        <v>44049</v>
      </c>
      <c r="N10" s="7"/>
      <c r="O10" s="7"/>
      <c r="P10" s="2"/>
      <c r="Q10" s="2" t="s">
        <v>21</v>
      </c>
      <c r="R10" s="38">
        <v>44080</v>
      </c>
      <c r="S10" s="7"/>
      <c r="T10" s="7"/>
      <c r="U10" s="2"/>
      <c r="V10" s="2" t="s">
        <v>22</v>
      </c>
      <c r="W10" s="38">
        <v>44110</v>
      </c>
      <c r="X10" s="7"/>
      <c r="Y10" s="40"/>
    </row>
    <row r="11" spans="2:25">
      <c r="B11" s="32"/>
      <c r="C11" s="33"/>
      <c r="D11" s="2"/>
      <c r="E11" s="2"/>
      <c r="F11" s="2"/>
      <c r="G11" s="2" t="s">
        <v>22</v>
      </c>
      <c r="H11" s="38">
        <v>44019</v>
      </c>
      <c r="I11" s="7"/>
      <c r="J11" s="7"/>
      <c r="K11" s="2"/>
      <c r="L11" s="2" t="s">
        <v>19</v>
      </c>
      <c r="M11" s="38">
        <v>44050</v>
      </c>
      <c r="N11" s="7"/>
      <c r="O11" s="7"/>
      <c r="P11" s="2"/>
      <c r="Q11" s="2" t="s">
        <v>16</v>
      </c>
      <c r="R11" s="38">
        <v>44081</v>
      </c>
      <c r="S11" s="7"/>
      <c r="T11" s="7"/>
      <c r="U11" s="2"/>
      <c r="V11" s="2" t="s">
        <v>17</v>
      </c>
      <c r="W11" s="38">
        <v>44111</v>
      </c>
      <c r="X11" s="7"/>
      <c r="Y11" s="40"/>
    </row>
    <row r="12" spans="2:25" ht="17">
      <c r="B12" s="32" t="s">
        <v>14</v>
      </c>
      <c r="C12" s="33" t="s">
        <v>37</v>
      </c>
      <c r="D12" s="12">
        <v>44013</v>
      </c>
      <c r="E12" s="21"/>
      <c r="F12" s="2"/>
      <c r="G12" s="2" t="s">
        <v>17</v>
      </c>
      <c r="H12" s="38">
        <v>44020</v>
      </c>
      <c r="I12" s="7"/>
      <c r="J12" s="7"/>
      <c r="K12" s="2"/>
      <c r="L12" s="2" t="s">
        <v>20</v>
      </c>
      <c r="M12" s="38">
        <v>44051</v>
      </c>
      <c r="N12" s="7"/>
      <c r="O12" s="7"/>
      <c r="P12" s="2"/>
      <c r="Q12" s="2" t="s">
        <v>22</v>
      </c>
      <c r="R12" s="38">
        <v>44082</v>
      </c>
      <c r="S12" s="7"/>
      <c r="T12" s="8"/>
      <c r="U12" s="2"/>
      <c r="V12" s="2" t="s">
        <v>18</v>
      </c>
      <c r="W12" s="38">
        <v>44112</v>
      </c>
      <c r="X12" s="7"/>
      <c r="Y12" s="39"/>
    </row>
    <row r="13" spans="2:25" ht="17">
      <c r="B13" s="32" t="s">
        <v>5</v>
      </c>
      <c r="C13" s="33" t="s">
        <v>37</v>
      </c>
      <c r="D13" s="12">
        <v>44027</v>
      </c>
      <c r="E13" s="21"/>
      <c r="F13" s="2"/>
      <c r="G13" s="2" t="s">
        <v>18</v>
      </c>
      <c r="H13" s="38">
        <v>44021</v>
      </c>
      <c r="I13" s="7"/>
      <c r="J13" s="7"/>
      <c r="K13" s="2"/>
      <c r="L13" s="2" t="s">
        <v>21</v>
      </c>
      <c r="M13" s="38">
        <v>44052</v>
      </c>
      <c r="N13" s="7"/>
      <c r="O13" s="7"/>
      <c r="P13" s="2"/>
      <c r="Q13" s="2" t="s">
        <v>17</v>
      </c>
      <c r="R13" s="38">
        <v>44083</v>
      </c>
      <c r="S13" s="7"/>
      <c r="T13" s="8"/>
      <c r="U13" s="2"/>
      <c r="V13" s="2" t="s">
        <v>19</v>
      </c>
      <c r="W13" s="38">
        <v>44113</v>
      </c>
      <c r="X13" s="7"/>
      <c r="Y13" s="39"/>
    </row>
    <row r="14" spans="2:25" ht="17">
      <c r="B14" s="32" t="s">
        <v>42</v>
      </c>
      <c r="C14" s="33"/>
      <c r="D14" s="2">
        <f>D13-D12+1</f>
        <v>15</v>
      </c>
      <c r="E14" s="2"/>
      <c r="F14" s="2"/>
      <c r="G14" s="2" t="s">
        <v>19</v>
      </c>
      <c r="H14" s="38">
        <v>44022</v>
      </c>
      <c r="I14" s="7"/>
      <c r="J14" s="7"/>
      <c r="K14" s="2"/>
      <c r="L14" s="2" t="s">
        <v>16</v>
      </c>
      <c r="M14" s="38">
        <v>44053</v>
      </c>
      <c r="N14" s="7"/>
      <c r="O14" s="7"/>
      <c r="P14" s="2"/>
      <c r="Q14" s="2" t="s">
        <v>18</v>
      </c>
      <c r="R14" s="38">
        <v>44084</v>
      </c>
      <c r="S14" s="7"/>
      <c r="T14" s="7"/>
      <c r="U14" s="2"/>
      <c r="V14" s="2" t="s">
        <v>20</v>
      </c>
      <c r="W14" s="38">
        <v>44114</v>
      </c>
      <c r="X14" s="7"/>
      <c r="Y14" s="39"/>
    </row>
    <row r="15" spans="2:25">
      <c r="B15" s="32"/>
      <c r="C15" s="33"/>
      <c r="D15" s="2"/>
      <c r="E15" s="2"/>
      <c r="F15" s="2"/>
      <c r="G15" s="2" t="s">
        <v>20</v>
      </c>
      <c r="H15" s="38">
        <v>44023</v>
      </c>
      <c r="I15" s="7"/>
      <c r="J15" s="7"/>
      <c r="K15" s="2"/>
      <c r="L15" s="2" t="s">
        <v>22</v>
      </c>
      <c r="M15" s="38">
        <v>44054</v>
      </c>
      <c r="N15" s="7"/>
      <c r="O15" s="7"/>
      <c r="P15" s="2"/>
      <c r="Q15" s="2" t="s">
        <v>19</v>
      </c>
      <c r="R15" s="38">
        <v>44085</v>
      </c>
      <c r="S15" s="7"/>
      <c r="T15" s="7"/>
      <c r="U15" s="2"/>
      <c r="V15" s="2" t="s">
        <v>21</v>
      </c>
      <c r="W15" s="38">
        <v>44115</v>
      </c>
      <c r="X15" s="7"/>
      <c r="Y15" s="39"/>
    </row>
    <row r="16" spans="2:25" ht="17">
      <c r="B16" s="32" t="s">
        <v>33</v>
      </c>
      <c r="C16" s="33"/>
      <c r="D16" s="13">
        <f>IF(D4="July",J37,0)+IF(D4="August",O37,0)+IF(D4="September",T37,0)+IF(D4="October",Y37,0)</f>
        <v>33</v>
      </c>
      <c r="E16" s="13"/>
      <c r="F16" s="2"/>
      <c r="G16" s="2" t="s">
        <v>21</v>
      </c>
      <c r="H16" s="38">
        <v>44024</v>
      </c>
      <c r="I16" s="7"/>
      <c r="J16" s="7"/>
      <c r="K16" s="2"/>
      <c r="L16" s="2" t="s">
        <v>17</v>
      </c>
      <c r="M16" s="38">
        <v>44055</v>
      </c>
      <c r="N16" s="7"/>
      <c r="O16" s="7"/>
      <c r="P16" s="2"/>
      <c r="Q16" s="2" t="s">
        <v>20</v>
      </c>
      <c r="R16" s="38">
        <v>44086</v>
      </c>
      <c r="S16" s="7"/>
      <c r="T16" s="7"/>
      <c r="U16" s="2"/>
      <c r="V16" s="2" t="s">
        <v>16</v>
      </c>
      <c r="W16" s="38">
        <v>44116</v>
      </c>
      <c r="X16" s="7"/>
      <c r="Y16" s="39"/>
    </row>
    <row r="17" spans="2:25" ht="17">
      <c r="B17" s="32" t="s">
        <v>15</v>
      </c>
      <c r="C17" s="33"/>
      <c r="D17" s="13">
        <f>IF(D4="July",I37,0)+IF(D4="August",N37,0)+IF(D4="September",S37,0)+IF(D4="October",X37,0)</f>
        <v>125</v>
      </c>
      <c r="E17" s="13"/>
      <c r="F17" s="2"/>
      <c r="G17" s="2" t="s">
        <v>16</v>
      </c>
      <c r="H17" s="38">
        <v>44025</v>
      </c>
      <c r="I17" s="7"/>
      <c r="J17" s="7"/>
      <c r="K17" s="2"/>
      <c r="L17" s="2" t="s">
        <v>18</v>
      </c>
      <c r="M17" s="38">
        <v>44056</v>
      </c>
      <c r="N17" s="7"/>
      <c r="O17" s="7"/>
      <c r="P17" s="2"/>
      <c r="Q17" s="2" t="s">
        <v>21</v>
      </c>
      <c r="R17" s="38">
        <v>44087</v>
      </c>
      <c r="S17" s="7"/>
      <c r="T17" s="7"/>
      <c r="U17" s="2"/>
      <c r="V17" s="2" t="s">
        <v>22</v>
      </c>
      <c r="W17" s="38">
        <v>44117</v>
      </c>
      <c r="X17" s="7"/>
      <c r="Y17" s="40"/>
    </row>
    <row r="18" spans="2:25">
      <c r="B18" s="32"/>
      <c r="C18" s="33"/>
      <c r="D18" s="2"/>
      <c r="E18" s="2"/>
      <c r="F18" s="2"/>
      <c r="G18" s="2" t="s">
        <v>22</v>
      </c>
      <c r="H18" s="38">
        <v>44026</v>
      </c>
      <c r="I18" s="7"/>
      <c r="J18" s="7"/>
      <c r="K18" s="2"/>
      <c r="L18" s="2" t="s">
        <v>19</v>
      </c>
      <c r="M18" s="38">
        <v>44057</v>
      </c>
      <c r="N18" s="7"/>
      <c r="O18" s="7"/>
      <c r="P18" s="2"/>
      <c r="Q18" s="2" t="s">
        <v>16</v>
      </c>
      <c r="R18" s="38">
        <v>44088</v>
      </c>
      <c r="S18" s="7"/>
      <c r="T18" s="7"/>
      <c r="U18" s="2"/>
      <c r="V18" s="2" t="s">
        <v>17</v>
      </c>
      <c r="W18" s="38">
        <v>44118</v>
      </c>
      <c r="X18" s="7"/>
      <c r="Y18" s="40"/>
    </row>
    <row r="19" spans="2:25" ht="17">
      <c r="B19" s="32" t="s">
        <v>46</v>
      </c>
      <c r="C19" s="33" t="s">
        <v>37</v>
      </c>
      <c r="D19" s="10">
        <v>6000</v>
      </c>
      <c r="E19" s="22"/>
      <c r="F19" s="2"/>
      <c r="G19" s="2" t="s">
        <v>17</v>
      </c>
      <c r="H19" s="38">
        <v>44027</v>
      </c>
      <c r="I19" s="7"/>
      <c r="J19" s="7"/>
      <c r="K19" s="2"/>
      <c r="L19" s="2" t="s">
        <v>20</v>
      </c>
      <c r="M19" s="38">
        <v>44058</v>
      </c>
      <c r="N19" s="7"/>
      <c r="O19" s="7"/>
      <c r="P19" s="2"/>
      <c r="Q19" s="2" t="s">
        <v>22</v>
      </c>
      <c r="R19" s="38">
        <v>44089</v>
      </c>
      <c r="S19" s="7"/>
      <c r="T19" s="8"/>
      <c r="U19" s="2"/>
      <c r="V19" s="2" t="s">
        <v>18</v>
      </c>
      <c r="W19" s="38">
        <v>44119</v>
      </c>
      <c r="X19" s="7"/>
      <c r="Y19" s="39"/>
    </row>
    <row r="20" spans="2:25" ht="17">
      <c r="B20" s="32" t="s">
        <v>43</v>
      </c>
      <c r="C20" s="33"/>
      <c r="D20" s="17">
        <f>IF($D$4="July",D19/31)+IF($D$4="August", D19/31)+IF($D$4="September", D19/30)+IF($D$4="October", D19/31)</f>
        <v>193.54838709677421</v>
      </c>
      <c r="E20" s="17"/>
      <c r="F20" s="2"/>
      <c r="G20" s="2" t="s">
        <v>18</v>
      </c>
      <c r="H20" s="38">
        <v>44028</v>
      </c>
      <c r="I20" s="7"/>
      <c r="J20" s="7"/>
      <c r="K20" s="2"/>
      <c r="L20" s="2" t="s">
        <v>21</v>
      </c>
      <c r="M20" s="38">
        <v>44059</v>
      </c>
      <c r="N20" s="7"/>
      <c r="O20" s="7"/>
      <c r="P20" s="2"/>
      <c r="Q20" s="2" t="s">
        <v>17</v>
      </c>
      <c r="R20" s="38">
        <v>44090</v>
      </c>
      <c r="S20" s="7"/>
      <c r="T20" s="8"/>
      <c r="U20" s="2"/>
      <c r="V20" s="2" t="s">
        <v>19</v>
      </c>
      <c r="W20" s="38">
        <v>44120</v>
      </c>
      <c r="X20" s="7"/>
      <c r="Y20" s="39"/>
    </row>
    <row r="21" spans="2:25" ht="17">
      <c r="B21" s="32" t="s">
        <v>44</v>
      </c>
      <c r="C21" s="33"/>
      <c r="D21" s="17">
        <f>D20*D14</f>
        <v>2903.2258064516132</v>
      </c>
      <c r="E21" s="17"/>
      <c r="F21" s="2"/>
      <c r="G21" s="2" t="s">
        <v>19</v>
      </c>
      <c r="H21" s="38">
        <v>44029</v>
      </c>
      <c r="I21" s="7"/>
      <c r="J21" s="7"/>
      <c r="K21" s="2"/>
      <c r="L21" s="2" t="s">
        <v>16</v>
      </c>
      <c r="M21" s="38">
        <v>44060</v>
      </c>
      <c r="N21" s="7"/>
      <c r="O21" s="7"/>
      <c r="P21" s="2"/>
      <c r="Q21" s="2" t="s">
        <v>18</v>
      </c>
      <c r="R21" s="38">
        <v>44091</v>
      </c>
      <c r="S21" s="7"/>
      <c r="T21" s="7"/>
      <c r="U21" s="2"/>
      <c r="V21" s="2" t="s">
        <v>20</v>
      </c>
      <c r="W21" s="38">
        <v>44121</v>
      </c>
      <c r="X21" s="7"/>
      <c r="Y21" s="39"/>
    </row>
    <row r="22" spans="2:25" ht="17">
      <c r="B22" s="32" t="s">
        <v>47</v>
      </c>
      <c r="C22" s="33"/>
      <c r="D22" s="10"/>
      <c r="E22" s="2"/>
      <c r="F22" s="2"/>
      <c r="G22" s="2" t="s">
        <v>20</v>
      </c>
      <c r="H22" s="38">
        <v>44030</v>
      </c>
      <c r="I22" s="7"/>
      <c r="J22" s="7"/>
      <c r="K22" s="2"/>
      <c r="L22" s="2" t="s">
        <v>22</v>
      </c>
      <c r="M22" s="38">
        <v>44061</v>
      </c>
      <c r="N22" s="7"/>
      <c r="O22" s="7"/>
      <c r="P22" s="2"/>
      <c r="Q22" s="2" t="s">
        <v>19</v>
      </c>
      <c r="R22" s="38">
        <v>44092</v>
      </c>
      <c r="S22" s="7"/>
      <c r="T22" s="7"/>
      <c r="U22" s="2"/>
      <c r="V22" s="2" t="s">
        <v>21</v>
      </c>
      <c r="W22" s="38">
        <v>44122</v>
      </c>
      <c r="X22" s="7"/>
      <c r="Y22" s="39"/>
    </row>
    <row r="23" spans="2:25">
      <c r="B23" s="32"/>
      <c r="C23" s="33"/>
      <c r="D23" s="2"/>
      <c r="E23" s="2"/>
      <c r="F23" s="2"/>
      <c r="G23" s="2" t="s">
        <v>21</v>
      </c>
      <c r="H23" s="38">
        <v>44031</v>
      </c>
      <c r="I23" s="7"/>
      <c r="J23" s="7"/>
      <c r="K23" s="2"/>
      <c r="L23" s="2" t="s">
        <v>17</v>
      </c>
      <c r="M23" s="38">
        <v>44062</v>
      </c>
      <c r="N23" s="7"/>
      <c r="O23" s="7"/>
      <c r="P23" s="2"/>
      <c r="Q23" s="2" t="s">
        <v>20</v>
      </c>
      <c r="R23" s="38">
        <v>44093</v>
      </c>
      <c r="S23" s="7"/>
      <c r="T23" s="7"/>
      <c r="U23" s="2"/>
      <c r="V23" s="2" t="s">
        <v>16</v>
      </c>
      <c r="W23" s="38">
        <v>44123</v>
      </c>
      <c r="X23" s="7"/>
      <c r="Y23" s="39"/>
    </row>
    <row r="24" spans="2:25" ht="17">
      <c r="B24" s="32" t="s">
        <v>35</v>
      </c>
      <c r="C24" s="33" t="s">
        <v>37</v>
      </c>
      <c r="D24" s="7">
        <f>7.5*5</f>
        <v>37.5</v>
      </c>
      <c r="E24" s="5"/>
      <c r="F24" s="2"/>
      <c r="G24" s="2" t="s">
        <v>16</v>
      </c>
      <c r="H24" s="38">
        <v>44032</v>
      </c>
      <c r="I24" s="7"/>
      <c r="J24" s="7"/>
      <c r="K24" s="2"/>
      <c r="L24" s="2" t="s">
        <v>18</v>
      </c>
      <c r="M24" s="38">
        <v>44063</v>
      </c>
      <c r="N24" s="7"/>
      <c r="O24" s="7"/>
      <c r="P24" s="2"/>
      <c r="Q24" s="2" t="s">
        <v>21</v>
      </c>
      <c r="R24" s="38">
        <v>44094</v>
      </c>
      <c r="S24" s="7"/>
      <c r="T24" s="7"/>
      <c r="U24" s="2"/>
      <c r="V24" s="2" t="s">
        <v>22</v>
      </c>
      <c r="W24" s="38">
        <v>44124</v>
      </c>
      <c r="X24" s="7"/>
      <c r="Y24" s="40"/>
    </row>
    <row r="25" spans="2:25" ht="17">
      <c r="B25" s="32" t="s">
        <v>30</v>
      </c>
      <c r="C25" s="33"/>
      <c r="D25" s="13">
        <f>D24*52/12</f>
        <v>162.5</v>
      </c>
      <c r="E25" s="13"/>
      <c r="F25" s="2"/>
      <c r="G25" s="2" t="s">
        <v>22</v>
      </c>
      <c r="H25" s="38">
        <v>44033</v>
      </c>
      <c r="I25" s="7"/>
      <c r="J25" s="7"/>
      <c r="K25" s="2"/>
      <c r="L25" s="2" t="s">
        <v>19</v>
      </c>
      <c r="M25" s="38">
        <v>44064</v>
      </c>
      <c r="N25" s="7"/>
      <c r="O25" s="7"/>
      <c r="P25" s="2"/>
      <c r="Q25" s="2" t="s">
        <v>16</v>
      </c>
      <c r="R25" s="38">
        <v>44095</v>
      </c>
      <c r="S25" s="7"/>
      <c r="T25" s="7"/>
      <c r="U25" s="2"/>
      <c r="V25" s="2" t="s">
        <v>17</v>
      </c>
      <c r="W25" s="38">
        <v>44125</v>
      </c>
      <c r="X25" s="7"/>
      <c r="Y25" s="40"/>
    </row>
    <row r="26" spans="2:25" ht="17">
      <c r="B26" s="32" t="s">
        <v>31</v>
      </c>
      <c r="C26" s="33"/>
      <c r="D26" s="14">
        <f>IF(D22&gt;1,D22/D25,D19/D25)</f>
        <v>36.92307692307692</v>
      </c>
      <c r="E26" s="14"/>
      <c r="F26" s="2"/>
      <c r="G26" s="2" t="s">
        <v>17</v>
      </c>
      <c r="H26" s="38">
        <v>44034</v>
      </c>
      <c r="I26" s="7"/>
      <c r="J26" s="7"/>
      <c r="K26" s="2"/>
      <c r="L26" s="2" t="s">
        <v>20</v>
      </c>
      <c r="M26" s="38">
        <v>44065</v>
      </c>
      <c r="N26" s="7"/>
      <c r="O26" s="7"/>
      <c r="P26" s="2"/>
      <c r="Q26" s="2" t="s">
        <v>22</v>
      </c>
      <c r="R26" s="38">
        <v>44096</v>
      </c>
      <c r="S26" s="7"/>
      <c r="T26" s="8"/>
      <c r="U26" s="2"/>
      <c r="V26" s="2" t="s">
        <v>18</v>
      </c>
      <c r="W26" s="38">
        <v>44126</v>
      </c>
      <c r="X26" s="7"/>
      <c r="Y26" s="39"/>
    </row>
    <row r="27" spans="2:25" ht="18" thickBot="1">
      <c r="B27" s="41" t="s">
        <v>32</v>
      </c>
      <c r="C27" s="42"/>
      <c r="D27" s="15">
        <f>D16*D26</f>
        <v>1218.4615384615383</v>
      </c>
      <c r="E27" s="23"/>
      <c r="F27" s="2"/>
      <c r="G27" s="2" t="s">
        <v>18</v>
      </c>
      <c r="H27" s="38">
        <v>44035</v>
      </c>
      <c r="I27" s="7"/>
      <c r="J27" s="7"/>
      <c r="K27" s="2"/>
      <c r="L27" s="2" t="s">
        <v>21</v>
      </c>
      <c r="M27" s="38">
        <v>44066</v>
      </c>
      <c r="N27" s="7"/>
      <c r="O27" s="7"/>
      <c r="P27" s="2"/>
      <c r="Q27" s="2" t="s">
        <v>17</v>
      </c>
      <c r="R27" s="38">
        <v>44097</v>
      </c>
      <c r="S27" s="7"/>
      <c r="T27" s="8"/>
      <c r="U27" s="2"/>
      <c r="V27" s="2" t="s">
        <v>19</v>
      </c>
      <c r="W27" s="38">
        <v>44127</v>
      </c>
      <c r="X27" s="7"/>
      <c r="Y27" s="39"/>
    </row>
    <row r="28" spans="2:25" ht="17" thickTop="1">
      <c r="B28" s="32"/>
      <c r="C28" s="33"/>
      <c r="D28" s="13"/>
      <c r="E28" s="13"/>
      <c r="F28" s="2"/>
      <c r="G28" s="2" t="s">
        <v>19</v>
      </c>
      <c r="H28" s="38">
        <v>44036</v>
      </c>
      <c r="I28" s="7"/>
      <c r="J28" s="7"/>
      <c r="K28" s="2"/>
      <c r="L28" s="2" t="s">
        <v>16</v>
      </c>
      <c r="M28" s="38">
        <v>44067</v>
      </c>
      <c r="N28" s="7"/>
      <c r="O28" s="7"/>
      <c r="P28" s="2"/>
      <c r="Q28" s="2" t="s">
        <v>18</v>
      </c>
      <c r="R28" s="38">
        <v>44098</v>
      </c>
      <c r="S28" s="7"/>
      <c r="T28" s="7"/>
      <c r="U28" s="2"/>
      <c r="V28" s="2" t="s">
        <v>20</v>
      </c>
      <c r="W28" s="38">
        <v>44128</v>
      </c>
      <c r="X28" s="7"/>
      <c r="Y28" s="39"/>
    </row>
    <row r="29" spans="2:25" ht="17">
      <c r="B29" s="32" t="s">
        <v>34</v>
      </c>
      <c r="C29" s="33"/>
      <c r="D29" s="4">
        <f>IF($D$4="July",($D$17-$D$16)*($D$21/$D$17)*0.8)+IF($D$4="August",($D$17-$D$16)*($D$21/$D$17)*0.8)+IF($D$4="September",($D$17-$D$16)*($D$21/$D$17)*0.7)+IF($D$4="October",($D$17-$D$16)*($D$21/$D$17)*0.6)</f>
        <v>1709.41935483871</v>
      </c>
      <c r="E29" s="4"/>
      <c r="F29" s="17"/>
      <c r="G29" s="2" t="s">
        <v>20</v>
      </c>
      <c r="H29" s="38">
        <v>44037</v>
      </c>
      <c r="I29" s="7"/>
      <c r="J29" s="7"/>
      <c r="K29" s="2"/>
      <c r="L29" s="2" t="s">
        <v>22</v>
      </c>
      <c r="M29" s="38">
        <v>44068</v>
      </c>
      <c r="N29" s="7"/>
      <c r="O29" s="7"/>
      <c r="P29" s="2"/>
      <c r="Q29" s="2" t="s">
        <v>19</v>
      </c>
      <c r="R29" s="38">
        <v>44099</v>
      </c>
      <c r="S29" s="7"/>
      <c r="T29" s="7"/>
      <c r="U29" s="2"/>
      <c r="V29" s="2" t="s">
        <v>21</v>
      </c>
      <c r="W29" s="38">
        <v>44129</v>
      </c>
      <c r="X29" s="7"/>
      <c r="Y29" s="39"/>
    </row>
    <row r="30" spans="2:25" ht="17">
      <c r="B30" s="32" t="s">
        <v>45</v>
      </c>
      <c r="C30" s="33"/>
      <c r="D30" s="43">
        <f>IF($D$4="July",D14*(2500/31)/D17*(D17-D16))+IF($D$4="August",D14*(2500/31)/D17*(D17-D16))+IF($D$4="September",D14*(2187.5/30)/D17*(D17-D16))+IF($D$4="October",D14*(1875/31)/D17*(D17-D16))</f>
        <v>890.32258064516111</v>
      </c>
      <c r="E30" s="2"/>
      <c r="F30" s="4"/>
      <c r="G30" s="2" t="s">
        <v>21</v>
      </c>
      <c r="H30" s="38">
        <v>44038</v>
      </c>
      <c r="I30" s="7"/>
      <c r="J30" s="7"/>
      <c r="K30" s="2"/>
      <c r="L30" s="2" t="s">
        <v>17</v>
      </c>
      <c r="M30" s="38">
        <v>44069</v>
      </c>
      <c r="N30" s="7"/>
      <c r="O30" s="7"/>
      <c r="P30" s="2"/>
      <c r="Q30" s="2" t="s">
        <v>20</v>
      </c>
      <c r="R30" s="38">
        <v>44100</v>
      </c>
      <c r="S30" s="7"/>
      <c r="T30" s="7"/>
      <c r="U30" s="2"/>
      <c r="V30" s="2" t="s">
        <v>16</v>
      </c>
      <c r="W30" s="38">
        <v>44130</v>
      </c>
      <c r="X30" s="7"/>
      <c r="Y30" s="39"/>
    </row>
    <row r="31" spans="2:25" ht="18" thickBot="1">
      <c r="B31" s="41" t="s">
        <v>38</v>
      </c>
      <c r="C31" s="33"/>
      <c r="D31" s="19">
        <f>IF($D$4="July", IF($D29&gt;D$30,$D$30,$D$29))+IF($D$4="August", IF($D29&gt;D$30,$D$30,$D$29))+IF($D$4="September", IF($D29&gt;D$30,$D$30,$D$29))+IF($D$4="October", IF($D29&gt;D$30,$D$30,$D$29))</f>
        <v>890.32258064516111</v>
      </c>
      <c r="E31" s="4"/>
      <c r="F31" s="2"/>
      <c r="G31" s="2" t="s">
        <v>16</v>
      </c>
      <c r="H31" s="38">
        <v>44039</v>
      </c>
      <c r="I31" s="7"/>
      <c r="J31" s="7"/>
      <c r="K31" s="2"/>
      <c r="L31" s="2" t="s">
        <v>18</v>
      </c>
      <c r="M31" s="38">
        <v>44070</v>
      </c>
      <c r="N31" s="7"/>
      <c r="O31" s="7"/>
      <c r="P31" s="2"/>
      <c r="Q31" s="2" t="s">
        <v>21</v>
      </c>
      <c r="R31" s="38">
        <v>44101</v>
      </c>
      <c r="S31" s="7"/>
      <c r="T31" s="7"/>
      <c r="U31" s="2"/>
      <c r="V31" s="2" t="s">
        <v>22</v>
      </c>
      <c r="W31" s="38">
        <v>44131</v>
      </c>
      <c r="X31" s="7"/>
      <c r="Y31" s="40"/>
    </row>
    <row r="32" spans="2:25" ht="17" thickTop="1">
      <c r="B32" s="32"/>
      <c r="C32" s="42"/>
      <c r="D32" s="18"/>
      <c r="E32" s="18"/>
      <c r="F32" s="2"/>
      <c r="G32" s="2" t="s">
        <v>22</v>
      </c>
      <c r="H32" s="38">
        <v>44040</v>
      </c>
      <c r="I32" s="7"/>
      <c r="J32" s="7"/>
      <c r="K32" s="2"/>
      <c r="L32" s="2" t="s">
        <v>19</v>
      </c>
      <c r="M32" s="38">
        <v>44071</v>
      </c>
      <c r="N32" s="7"/>
      <c r="O32" s="7"/>
      <c r="P32" s="2"/>
      <c r="Q32" s="2" t="s">
        <v>16</v>
      </c>
      <c r="R32" s="38">
        <v>44102</v>
      </c>
      <c r="S32" s="7"/>
      <c r="T32" s="7"/>
      <c r="U32" s="2"/>
      <c r="V32" s="2" t="s">
        <v>17</v>
      </c>
      <c r="W32" s="38">
        <v>44132</v>
      </c>
      <c r="X32" s="7"/>
      <c r="Y32" s="40"/>
    </row>
    <row r="33" spans="2:25">
      <c r="B33" s="32"/>
      <c r="C33" s="33"/>
      <c r="D33" s="2"/>
      <c r="E33" s="2"/>
      <c r="F33" s="2"/>
      <c r="G33" s="2" t="s">
        <v>17</v>
      </c>
      <c r="H33" s="38">
        <v>44041</v>
      </c>
      <c r="I33" s="7"/>
      <c r="J33" s="7"/>
      <c r="K33" s="2"/>
      <c r="L33" s="2" t="s">
        <v>20</v>
      </c>
      <c r="M33" s="38">
        <v>44072</v>
      </c>
      <c r="N33" s="7"/>
      <c r="O33" s="7"/>
      <c r="P33" s="2"/>
      <c r="Q33" s="2" t="s">
        <v>22</v>
      </c>
      <c r="R33" s="38">
        <v>44103</v>
      </c>
      <c r="S33" s="7"/>
      <c r="T33" s="7"/>
      <c r="U33" s="2"/>
      <c r="V33" s="2" t="s">
        <v>18</v>
      </c>
      <c r="W33" s="38">
        <v>44133</v>
      </c>
      <c r="X33" s="7"/>
      <c r="Y33" s="39"/>
    </row>
    <row r="34" spans="2:25" ht="18" thickBot="1">
      <c r="B34" s="41" t="s">
        <v>39</v>
      </c>
      <c r="C34" s="33"/>
      <c r="D34" s="15">
        <f>IF(D4="September",(D31+((D31*(30/(100-30)))))*0.1,0)+IF(D4="October",(D31+((D31*(40/(100-40)))))*0.2,0)</f>
        <v>0</v>
      </c>
      <c r="E34" s="23"/>
      <c r="F34" s="2"/>
      <c r="G34" s="2" t="s">
        <v>18</v>
      </c>
      <c r="H34" s="38">
        <v>44042</v>
      </c>
      <c r="I34" s="7"/>
      <c r="J34" s="7"/>
      <c r="K34" s="2"/>
      <c r="L34" s="2" t="s">
        <v>21</v>
      </c>
      <c r="M34" s="38">
        <v>44073</v>
      </c>
      <c r="N34" s="7"/>
      <c r="O34" s="7"/>
      <c r="P34" s="2"/>
      <c r="Q34" s="2" t="s">
        <v>17</v>
      </c>
      <c r="R34" s="38">
        <v>44104</v>
      </c>
      <c r="S34" s="7"/>
      <c r="T34" s="7"/>
      <c r="U34" s="2"/>
      <c r="V34" s="2" t="s">
        <v>19</v>
      </c>
      <c r="W34" s="38">
        <v>44134</v>
      </c>
      <c r="X34" s="7"/>
      <c r="Y34" s="39"/>
    </row>
    <row r="35" spans="2:25" ht="17" thickTop="1">
      <c r="B35" s="32"/>
      <c r="C35" s="33"/>
      <c r="D35" s="17"/>
      <c r="E35" s="17"/>
      <c r="F35" s="2"/>
      <c r="G35" s="2" t="s">
        <v>19</v>
      </c>
      <c r="H35" s="38">
        <v>44043</v>
      </c>
      <c r="I35" s="7"/>
      <c r="J35" s="7"/>
      <c r="K35" s="2"/>
      <c r="L35" s="2" t="s">
        <v>16</v>
      </c>
      <c r="M35" s="38">
        <v>44074</v>
      </c>
      <c r="N35" s="7"/>
      <c r="O35" s="7"/>
      <c r="P35" s="2"/>
      <c r="Q35" s="2"/>
      <c r="R35" s="38"/>
      <c r="S35" s="2"/>
      <c r="T35" s="2"/>
      <c r="U35" s="2"/>
      <c r="V35" s="2" t="s">
        <v>20</v>
      </c>
      <c r="W35" s="38">
        <v>44135</v>
      </c>
      <c r="X35" s="7"/>
      <c r="Y35" s="39"/>
    </row>
    <row r="36" spans="2:25" ht="17">
      <c r="B36" s="41" t="s">
        <v>40</v>
      </c>
      <c r="C36" s="33"/>
      <c r="D36" s="6"/>
      <c r="E36" s="6"/>
      <c r="F36" s="2"/>
      <c r="G36" s="2"/>
      <c r="H36" s="2"/>
      <c r="I36" s="2"/>
      <c r="J36" s="2"/>
      <c r="K36" s="2"/>
      <c r="L36" s="2"/>
      <c r="M36" s="2"/>
      <c r="N36" s="2"/>
      <c r="O36" s="2"/>
      <c r="P36" s="2"/>
      <c r="Q36" s="2"/>
      <c r="R36" s="2"/>
      <c r="S36" s="2"/>
      <c r="T36" s="2"/>
      <c r="U36" s="2"/>
      <c r="V36" s="2"/>
      <c r="W36" s="2"/>
      <c r="X36" s="2"/>
      <c r="Y36" s="34"/>
    </row>
    <row r="37" spans="2:25" s="25" customFormat="1" ht="18" thickBot="1">
      <c r="B37" s="32" t="str">
        <f>IF(D4="July","Employers may claim employer NICs and auto enrolment pension contributions.","Employers must pay employer NICs and pension contributions.")</f>
        <v>Employers may claim employer NICs and auto enrolment pension contributions.</v>
      </c>
      <c r="C37" s="33"/>
      <c r="D37" s="6"/>
      <c r="E37" s="6"/>
      <c r="F37" s="13"/>
      <c r="G37" s="13"/>
      <c r="H37" s="13" t="s">
        <v>26</v>
      </c>
      <c r="I37" s="16">
        <f>SUM(I5:I35)</f>
        <v>125</v>
      </c>
      <c r="J37" s="16">
        <f>SUM(J5:J35)</f>
        <v>33</v>
      </c>
      <c r="K37" s="13"/>
      <c r="L37" s="13"/>
      <c r="M37" s="13" t="s">
        <v>26</v>
      </c>
      <c r="N37" s="16">
        <f>SUM(N5:N35)</f>
        <v>125</v>
      </c>
      <c r="O37" s="16">
        <f>SUM(O5:O35)</f>
        <v>33</v>
      </c>
      <c r="P37" s="13"/>
      <c r="Q37" s="13"/>
      <c r="R37" s="13" t="s">
        <v>26</v>
      </c>
      <c r="S37" s="16">
        <f>SUM(S5:S35)</f>
        <v>125</v>
      </c>
      <c r="T37" s="16">
        <f>SUM(T5:T35)</f>
        <v>33</v>
      </c>
      <c r="U37" s="13"/>
      <c r="V37" s="13"/>
      <c r="W37" s="13" t="s">
        <v>26</v>
      </c>
      <c r="X37" s="16">
        <f>SUM(X5:X35)</f>
        <v>125</v>
      </c>
      <c r="Y37" s="44">
        <f>SUM(Y5:Y35)</f>
        <v>33</v>
      </c>
    </row>
    <row r="38" spans="2:25" ht="18" thickTop="1" thickBot="1">
      <c r="B38" s="45"/>
      <c r="C38" s="46"/>
      <c r="D38" s="47"/>
      <c r="E38" s="47"/>
      <c r="F38" s="47"/>
      <c r="G38" s="47"/>
      <c r="H38" s="47"/>
      <c r="I38" s="47"/>
      <c r="J38" s="47"/>
      <c r="K38" s="47"/>
      <c r="L38" s="47"/>
      <c r="M38" s="47"/>
      <c r="N38" s="47"/>
      <c r="O38" s="47"/>
      <c r="P38" s="47"/>
      <c r="Q38" s="47"/>
      <c r="R38" s="47"/>
      <c r="S38" s="47"/>
      <c r="T38" s="47"/>
      <c r="U38" s="47"/>
      <c r="V38" s="47"/>
      <c r="W38" s="47"/>
      <c r="X38" s="47"/>
      <c r="Y38" s="48"/>
    </row>
  </sheetData>
  <mergeCells count="5">
    <mergeCell ref="G2:X2"/>
    <mergeCell ref="G3:I3"/>
    <mergeCell ref="L3:N3"/>
    <mergeCell ref="Q3:S3"/>
    <mergeCell ref="V3:X3"/>
  </mergeCells>
  <dataValidations count="1">
    <dataValidation type="date" allowBlank="1" showInputMessage="1" showErrorMessage="1" sqref="D12:E13" xr:uid="{CABD6779-C1A0-AC4C-B5BD-47A8D1B90D63}">
      <formula1>44013</formula1>
      <formula2>44135</formula2>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r:uid="{DBA2C50B-35D6-DA49-81FC-9062F6B2A348}">
          <x14:formula1>
            <xm:f>VData!$B$1:$B$4</xm:f>
          </x14:formula1>
          <xm:sqref>D4:E4</xm:sqref>
        </x14:dataValidation>
        <x14:dataValidation type="list" allowBlank="1" showInputMessage="1" showErrorMessage="1" xr:uid="{0885C706-FE6B-F940-829B-35508983C77E}">
          <x14:formula1>
            <xm:f>VData!$A$1:$A$3</xm:f>
          </x14:formula1>
          <xm:sqref>D6:E10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Flexible Furlough Calc</vt:lpstr>
      <vt:lpstr>VData</vt:lpstr>
      <vt:lpstr>Example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Charity</dc:creator>
  <cp:lastModifiedBy>David Charity</cp:lastModifiedBy>
  <dcterms:created xsi:type="dcterms:W3CDTF">2020-08-12T10:38:52Z</dcterms:created>
  <dcterms:modified xsi:type="dcterms:W3CDTF">2020-08-24T11:19:37Z</dcterms:modified>
</cp:coreProperties>
</file>